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misael.martinez\Documents\INAI 2020\Planeacion\2003 MIR\"/>
    </mc:Choice>
  </mc:AlternateContent>
  <bookViews>
    <workbookView xWindow="0" yWindow="0" windowWidth="20490" windowHeight="6930"/>
  </bookViews>
  <sheets>
    <sheet name="MIR_2020" sheetId="1" r:id="rId1"/>
    <sheet name="Metas" sheetId="2" state="hidden" r:id="rId2"/>
    <sheet name="Conteo_Ind" sheetId="4" state="hidden" r:id="rId3"/>
    <sheet name="Catálogos" sheetId="3" state="hidden" r:id="rId4"/>
  </sheets>
  <externalReferences>
    <externalReference r:id="rId5"/>
    <externalReference r:id="rId6"/>
  </externalReferences>
  <definedNames>
    <definedName name="_xlnm._FilterDatabase" localSheetId="1" hidden="1">Metas!$A$4:$CU$120</definedName>
    <definedName name="_xlnm._FilterDatabase" localSheetId="0" hidden="1">MIR_2020!$BL$25:$BL$28</definedName>
    <definedName name="_xlnm.Print_Area" localSheetId="0">MIR_2020!$A$1:$CA$42</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41" i="1" l="1"/>
  <c r="BA39" i="1"/>
  <c r="BA30" i="1" l="1"/>
  <c r="BA23" i="1" l="1"/>
  <c r="CE37" i="1" l="1"/>
  <c r="CE36" i="1"/>
  <c r="CE35" i="1"/>
  <c r="CE34" i="1"/>
  <c r="CE33" i="1"/>
  <c r="CE32" i="1"/>
  <c r="CE31" i="1"/>
  <c r="CE30" i="1"/>
  <c r="CE29" i="1"/>
  <c r="CE25" i="1"/>
  <c r="CE24" i="1"/>
  <c r="CE23" i="1"/>
  <c r="CE22" i="1"/>
  <c r="CE21" i="1"/>
  <c r="CE20" i="1"/>
  <c r="CE19" i="1"/>
  <c r="CE17" i="1"/>
  <c r="AU41" i="1" l="1"/>
  <c r="AU39" i="1"/>
  <c r="AU30" i="1" l="1"/>
  <c r="AU23" i="1"/>
  <c r="AU20" i="1"/>
  <c r="BX39" i="1" l="1"/>
  <c r="AO41" i="1" l="1"/>
  <c r="AO39" i="1"/>
  <c r="AO30" i="1"/>
  <c r="AO23" i="1" l="1"/>
  <c r="A42" i="1" l="1"/>
  <c r="A40" i="1"/>
  <c r="A41" i="1" s="1"/>
  <c r="A39" i="1"/>
  <c r="A38" i="1"/>
  <c r="A30" i="1"/>
  <c r="A31" i="1" s="1"/>
  <c r="A32" i="1" s="1"/>
  <c r="A33" i="1" s="1"/>
  <c r="A34" i="1" s="1"/>
  <c r="A35" i="1" s="1"/>
  <c r="A36" i="1" s="1"/>
  <c r="A23" i="1"/>
  <c r="A24" i="1" s="1"/>
  <c r="A25" i="1" s="1"/>
  <c r="A26" i="1" s="1"/>
  <c r="A27" i="1" s="1"/>
  <c r="A28" i="1" s="1"/>
  <c r="A29" i="1" s="1"/>
  <c r="A20" i="1"/>
  <c r="A21" i="1" s="1"/>
  <c r="A22" i="1" s="1"/>
  <c r="A19" i="1"/>
  <c r="A17" i="1"/>
  <c r="A18" i="1" s="1"/>
  <c r="A16" i="1"/>
  <c r="A15" i="1"/>
  <c r="A14" i="1"/>
  <c r="CU120" i="2"/>
  <c r="CT120" i="2"/>
  <c r="CS120" i="2"/>
  <c r="CR120" i="2"/>
  <c r="CQ120" i="2"/>
  <c r="CP120" i="2"/>
  <c r="CO120" i="2"/>
  <c r="CN120" i="2"/>
  <c r="CM120" i="2"/>
  <c r="CL120" i="2"/>
  <c r="CK120" i="2"/>
  <c r="CJ120" i="2"/>
  <c r="CI120" i="2"/>
  <c r="CH120" i="2"/>
  <c r="CG120" i="2"/>
  <c r="CF120" i="2"/>
  <c r="CE120" i="2"/>
  <c r="CD120" i="2"/>
  <c r="CC120" i="2"/>
  <c r="CB120" i="2"/>
  <c r="CA120" i="2"/>
  <c r="BZ120" i="2"/>
  <c r="BY120" i="2"/>
  <c r="BX120" i="2"/>
  <c r="BW120" i="2"/>
  <c r="BV120" i="2"/>
  <c r="BU120" i="2"/>
  <c r="BT120" i="2"/>
  <c r="BS120" i="2"/>
  <c r="BR120" i="2"/>
  <c r="BQ120" i="2"/>
  <c r="BP120" i="2"/>
  <c r="BO120" i="2"/>
  <c r="BN120" i="2"/>
  <c r="BM120" i="2"/>
  <c r="BL120" i="2"/>
  <c r="BK120" i="2"/>
  <c r="BJ120" i="2"/>
  <c r="BI120" i="2"/>
  <c r="BH120" i="2"/>
  <c r="BG120" i="2"/>
  <c r="BF120" i="2"/>
  <c r="BE120" i="2"/>
  <c r="BD120" i="2"/>
  <c r="BC120" i="2"/>
  <c r="BB120" i="2"/>
  <c r="BA120" i="2"/>
  <c r="AZ120" i="2"/>
  <c r="AY120" i="2"/>
  <c r="AX120" i="2"/>
  <c r="AW120" i="2"/>
  <c r="AV120" i="2"/>
  <c r="AU120" i="2"/>
  <c r="AT120" i="2"/>
  <c r="AS120" i="2"/>
  <c r="AR120" i="2"/>
  <c r="AQ120" i="2"/>
  <c r="AP120" i="2"/>
  <c r="AO120" i="2"/>
  <c r="AN120" i="2"/>
  <c r="AM120" i="2"/>
  <c r="AL120" i="2"/>
  <c r="AK120" i="2"/>
  <c r="AJ120" i="2"/>
  <c r="AI120" i="2"/>
  <c r="AH120" i="2"/>
  <c r="AG120" i="2"/>
  <c r="AF120" i="2"/>
  <c r="AE120" i="2"/>
  <c r="AD120" i="2"/>
  <c r="AC120" i="2"/>
  <c r="AB120" i="2"/>
  <c r="Z120" i="2"/>
  <c r="Y120" i="2"/>
  <c r="X120" i="2"/>
  <c r="U120" i="2"/>
  <c r="T120" i="2"/>
  <c r="S120" i="2"/>
  <c r="R120" i="2"/>
  <c r="Q120" i="2"/>
  <c r="P120" i="2"/>
  <c r="O120" i="2"/>
  <c r="N120" i="2"/>
  <c r="M120" i="2"/>
  <c r="L120" i="2"/>
  <c r="K120" i="2"/>
  <c r="J120" i="2"/>
  <c r="I120" i="2"/>
  <c r="E120" i="2"/>
  <c r="D120" i="2"/>
  <c r="CU119" i="2"/>
  <c r="CT119" i="2"/>
  <c r="CS119" i="2"/>
  <c r="CR119" i="2"/>
  <c r="CQ119" i="2"/>
  <c r="CP119" i="2"/>
  <c r="CO119" i="2"/>
  <c r="CN119" i="2"/>
  <c r="CM119" i="2"/>
  <c r="CL119" i="2"/>
  <c r="CK119" i="2"/>
  <c r="CJ119" i="2"/>
  <c r="CI119" i="2"/>
  <c r="CH119" i="2"/>
  <c r="CG119" i="2"/>
  <c r="CF119" i="2"/>
  <c r="CE119" i="2"/>
  <c r="CD119" i="2"/>
  <c r="CC119" i="2"/>
  <c r="CB119" i="2"/>
  <c r="CA119" i="2"/>
  <c r="BZ119" i="2"/>
  <c r="BY119" i="2"/>
  <c r="BX119" i="2"/>
  <c r="BW119" i="2"/>
  <c r="BV119" i="2"/>
  <c r="BU119" i="2"/>
  <c r="BT119" i="2"/>
  <c r="BS119" i="2"/>
  <c r="BR119" i="2"/>
  <c r="BQ119" i="2"/>
  <c r="BP119" i="2"/>
  <c r="BO119" i="2"/>
  <c r="BN119" i="2"/>
  <c r="BM119" i="2"/>
  <c r="BL119" i="2"/>
  <c r="BK119" i="2"/>
  <c r="BJ119" i="2"/>
  <c r="BI119" i="2"/>
  <c r="BH119" i="2"/>
  <c r="BG119" i="2"/>
  <c r="BF119" i="2"/>
  <c r="BE119" i="2"/>
  <c r="BD119" i="2"/>
  <c r="BC119" i="2"/>
  <c r="BB119" i="2"/>
  <c r="BA119" i="2"/>
  <c r="AZ119" i="2"/>
  <c r="AY119" i="2"/>
  <c r="AX119" i="2"/>
  <c r="AW119" i="2"/>
  <c r="AV119" i="2"/>
  <c r="AU119" i="2"/>
  <c r="AT119" i="2"/>
  <c r="AS119" i="2"/>
  <c r="AR119" i="2"/>
  <c r="AQ119" i="2"/>
  <c r="AP119" i="2"/>
  <c r="AO119" i="2"/>
  <c r="AN119" i="2"/>
  <c r="AM119" i="2"/>
  <c r="AL119" i="2"/>
  <c r="AK119" i="2"/>
  <c r="AJ119" i="2"/>
  <c r="AI119" i="2"/>
  <c r="AH119" i="2"/>
  <c r="AG119" i="2"/>
  <c r="AF119" i="2"/>
  <c r="AE119" i="2"/>
  <c r="AD119" i="2"/>
  <c r="AC119" i="2"/>
  <c r="AB119" i="2"/>
  <c r="Z119" i="2"/>
  <c r="Y119" i="2"/>
  <c r="X119" i="2"/>
  <c r="U119" i="2"/>
  <c r="T119" i="2"/>
  <c r="S119" i="2"/>
  <c r="R119" i="2"/>
  <c r="Q119" i="2"/>
  <c r="P119" i="2"/>
  <c r="O119" i="2"/>
  <c r="N119" i="2"/>
  <c r="M119" i="2"/>
  <c r="L119" i="2"/>
  <c r="K119" i="2"/>
  <c r="J119" i="2"/>
  <c r="I119" i="2"/>
  <c r="E119" i="2"/>
  <c r="D119" i="2"/>
  <c r="B119" i="2" s="1"/>
  <c r="CU118" i="2"/>
  <c r="CT118" i="2"/>
  <c r="CS118" i="2"/>
  <c r="CR118" i="2"/>
  <c r="CQ118" i="2"/>
  <c r="CP118" i="2"/>
  <c r="CO118" i="2"/>
  <c r="CN118" i="2"/>
  <c r="CM118" i="2"/>
  <c r="CL118" i="2"/>
  <c r="CK118" i="2"/>
  <c r="CJ118" i="2"/>
  <c r="CI118" i="2"/>
  <c r="CH118" i="2"/>
  <c r="CG118" i="2"/>
  <c r="CF118" i="2"/>
  <c r="CE118" i="2"/>
  <c r="CD118" i="2"/>
  <c r="CC118" i="2"/>
  <c r="CB118" i="2"/>
  <c r="CA118" i="2"/>
  <c r="BZ118" i="2"/>
  <c r="BY118" i="2"/>
  <c r="BX118" i="2"/>
  <c r="BW118" i="2"/>
  <c r="BV118" i="2"/>
  <c r="BU118" i="2"/>
  <c r="BT118" i="2"/>
  <c r="BS118" i="2"/>
  <c r="BR118" i="2"/>
  <c r="BQ118" i="2"/>
  <c r="BP118" i="2"/>
  <c r="BO118" i="2"/>
  <c r="BN118" i="2"/>
  <c r="BM118" i="2"/>
  <c r="BL118" i="2"/>
  <c r="BK118" i="2"/>
  <c r="BJ118" i="2"/>
  <c r="BI118" i="2"/>
  <c r="BH118" i="2"/>
  <c r="BG118" i="2"/>
  <c r="BF118" i="2"/>
  <c r="BE118" i="2"/>
  <c r="BD118" i="2"/>
  <c r="BC118" i="2"/>
  <c r="BB118" i="2"/>
  <c r="BA118" i="2"/>
  <c r="AZ118" i="2"/>
  <c r="AY118" i="2"/>
  <c r="AX118" i="2"/>
  <c r="AW118" i="2"/>
  <c r="AV118" i="2"/>
  <c r="AU118" i="2"/>
  <c r="AT118" i="2"/>
  <c r="AS118" i="2"/>
  <c r="AR118" i="2"/>
  <c r="AQ118" i="2"/>
  <c r="AP118" i="2"/>
  <c r="AO118" i="2"/>
  <c r="AN118" i="2"/>
  <c r="AM118" i="2"/>
  <c r="AL118" i="2"/>
  <c r="AK118" i="2"/>
  <c r="AJ118" i="2"/>
  <c r="AI118" i="2"/>
  <c r="AH118" i="2"/>
  <c r="AG118" i="2"/>
  <c r="AF118" i="2"/>
  <c r="AE118" i="2"/>
  <c r="AD118" i="2"/>
  <c r="AC118" i="2"/>
  <c r="AB118" i="2"/>
  <c r="Z118" i="2"/>
  <c r="Y118" i="2"/>
  <c r="X118" i="2"/>
  <c r="U118" i="2"/>
  <c r="T118" i="2"/>
  <c r="S118" i="2"/>
  <c r="R118" i="2"/>
  <c r="Q118" i="2"/>
  <c r="P118" i="2"/>
  <c r="O118" i="2"/>
  <c r="N118" i="2"/>
  <c r="M118" i="2"/>
  <c r="L118" i="2"/>
  <c r="K118" i="2"/>
  <c r="J118" i="2"/>
  <c r="I118" i="2"/>
  <c r="E118" i="2"/>
  <c r="D118" i="2"/>
  <c r="A118" i="2" s="1"/>
  <c r="CU117" i="2"/>
  <c r="CT117" i="2"/>
  <c r="CS117" i="2"/>
  <c r="CR117" i="2"/>
  <c r="CQ117" i="2"/>
  <c r="CP117" i="2"/>
  <c r="CO117" i="2"/>
  <c r="CN117" i="2"/>
  <c r="CM117" i="2"/>
  <c r="CL117" i="2"/>
  <c r="CK117" i="2"/>
  <c r="CJ117" i="2"/>
  <c r="CI117" i="2"/>
  <c r="CH117" i="2"/>
  <c r="CG117" i="2"/>
  <c r="CF117" i="2"/>
  <c r="CE117" i="2"/>
  <c r="CD117" i="2"/>
  <c r="CC117" i="2"/>
  <c r="CB117" i="2"/>
  <c r="CA117" i="2"/>
  <c r="BZ117" i="2"/>
  <c r="BY117" i="2"/>
  <c r="BX117" i="2"/>
  <c r="BW117" i="2"/>
  <c r="BV117" i="2"/>
  <c r="BU117" i="2"/>
  <c r="BT117" i="2"/>
  <c r="BS117" i="2"/>
  <c r="BR117" i="2"/>
  <c r="BQ117" i="2"/>
  <c r="BP117" i="2"/>
  <c r="BO117" i="2"/>
  <c r="BN117" i="2"/>
  <c r="BM117" i="2"/>
  <c r="BL117" i="2"/>
  <c r="BK117" i="2"/>
  <c r="BJ117" i="2"/>
  <c r="BI117" i="2"/>
  <c r="BH117" i="2"/>
  <c r="BG117" i="2"/>
  <c r="BF117" i="2"/>
  <c r="BE117" i="2"/>
  <c r="BD117" i="2"/>
  <c r="BC117" i="2"/>
  <c r="BB117" i="2"/>
  <c r="BA117" i="2"/>
  <c r="AZ117" i="2"/>
  <c r="AY117" i="2"/>
  <c r="AX117" i="2"/>
  <c r="AW117" i="2"/>
  <c r="AV117" i="2"/>
  <c r="AU117" i="2"/>
  <c r="AT117" i="2"/>
  <c r="AS117" i="2"/>
  <c r="AR117" i="2"/>
  <c r="AQ117" i="2"/>
  <c r="AP117" i="2"/>
  <c r="AO117" i="2"/>
  <c r="AN117" i="2"/>
  <c r="AM117" i="2"/>
  <c r="AL117" i="2"/>
  <c r="AK117" i="2"/>
  <c r="AJ117" i="2"/>
  <c r="AI117" i="2"/>
  <c r="AH117" i="2"/>
  <c r="AG117" i="2"/>
  <c r="AF117" i="2"/>
  <c r="AE117" i="2"/>
  <c r="AD117" i="2"/>
  <c r="AC117" i="2"/>
  <c r="AB117" i="2"/>
  <c r="Z117" i="2"/>
  <c r="Y117" i="2"/>
  <c r="X117" i="2"/>
  <c r="U117" i="2"/>
  <c r="T117" i="2"/>
  <c r="S117" i="2"/>
  <c r="R117" i="2"/>
  <c r="Q117" i="2"/>
  <c r="P117" i="2"/>
  <c r="O117" i="2"/>
  <c r="N117" i="2"/>
  <c r="M117" i="2"/>
  <c r="L117" i="2"/>
  <c r="K117" i="2"/>
  <c r="J117" i="2"/>
  <c r="I117" i="2"/>
  <c r="E117" i="2"/>
  <c r="D117" i="2"/>
  <c r="A117" i="2" s="1"/>
  <c r="CU116" i="2"/>
  <c r="CT116" i="2"/>
  <c r="CS116" i="2"/>
  <c r="CR116" i="2"/>
  <c r="CQ116" i="2"/>
  <c r="CP116" i="2"/>
  <c r="CO116" i="2"/>
  <c r="CN116" i="2"/>
  <c r="CM116" i="2"/>
  <c r="CL116" i="2"/>
  <c r="CK116" i="2"/>
  <c r="CJ116" i="2"/>
  <c r="CI116" i="2"/>
  <c r="CH116" i="2"/>
  <c r="CG116" i="2"/>
  <c r="CF116" i="2"/>
  <c r="CE116" i="2"/>
  <c r="CD116" i="2"/>
  <c r="CC116" i="2"/>
  <c r="CB116" i="2"/>
  <c r="CA116" i="2"/>
  <c r="BZ116" i="2"/>
  <c r="BY116" i="2"/>
  <c r="BX116" i="2"/>
  <c r="BW116" i="2"/>
  <c r="BV116" i="2"/>
  <c r="BU116" i="2"/>
  <c r="BT116" i="2"/>
  <c r="BS116" i="2"/>
  <c r="BR116" i="2"/>
  <c r="BQ116" i="2"/>
  <c r="BP116" i="2"/>
  <c r="BO116" i="2"/>
  <c r="BN116" i="2"/>
  <c r="BM116" i="2"/>
  <c r="BL116" i="2"/>
  <c r="BK116" i="2"/>
  <c r="BJ116" i="2"/>
  <c r="BI116" i="2"/>
  <c r="BH116" i="2"/>
  <c r="BG116" i="2"/>
  <c r="BF116" i="2"/>
  <c r="BE116" i="2"/>
  <c r="BD116" i="2"/>
  <c r="BC116" i="2"/>
  <c r="BB116" i="2"/>
  <c r="BA116" i="2"/>
  <c r="AZ116" i="2"/>
  <c r="AY116" i="2"/>
  <c r="AX116" i="2"/>
  <c r="AW116" i="2"/>
  <c r="AV116" i="2"/>
  <c r="AU116" i="2"/>
  <c r="AT116" i="2"/>
  <c r="AS116" i="2"/>
  <c r="AR116" i="2"/>
  <c r="AQ116" i="2"/>
  <c r="AP116" i="2"/>
  <c r="AO116" i="2"/>
  <c r="AN116" i="2"/>
  <c r="AM116" i="2"/>
  <c r="AL116" i="2"/>
  <c r="AK116" i="2"/>
  <c r="AJ116" i="2"/>
  <c r="AI116" i="2"/>
  <c r="AH116" i="2"/>
  <c r="AG116" i="2"/>
  <c r="AF116" i="2"/>
  <c r="AE116" i="2"/>
  <c r="AD116" i="2"/>
  <c r="AC116" i="2"/>
  <c r="AB116" i="2"/>
  <c r="Z116" i="2"/>
  <c r="Y116" i="2"/>
  <c r="X116" i="2"/>
  <c r="U116" i="2"/>
  <c r="T116" i="2"/>
  <c r="S116" i="2"/>
  <c r="R116" i="2"/>
  <c r="Q116" i="2"/>
  <c r="P116" i="2"/>
  <c r="O116" i="2"/>
  <c r="N116" i="2"/>
  <c r="M116" i="2"/>
  <c r="L116" i="2"/>
  <c r="K116" i="2"/>
  <c r="J116" i="2"/>
  <c r="I116" i="2"/>
  <c r="E116" i="2"/>
  <c r="D116" i="2"/>
  <c r="CU115" i="2"/>
  <c r="CT115" i="2"/>
  <c r="CS115" i="2"/>
  <c r="CR115" i="2"/>
  <c r="CQ115" i="2"/>
  <c r="CP115" i="2"/>
  <c r="CO115" i="2"/>
  <c r="CN115" i="2"/>
  <c r="CM115" i="2"/>
  <c r="CL115" i="2"/>
  <c r="CK115" i="2"/>
  <c r="CJ115" i="2"/>
  <c r="CI115" i="2"/>
  <c r="CH115" i="2"/>
  <c r="CG115" i="2"/>
  <c r="CF115" i="2"/>
  <c r="CE115" i="2"/>
  <c r="CD115" i="2"/>
  <c r="CC115" i="2"/>
  <c r="CB115" i="2"/>
  <c r="CA115" i="2"/>
  <c r="BZ115" i="2"/>
  <c r="BY115" i="2"/>
  <c r="BX115" i="2"/>
  <c r="BW115" i="2"/>
  <c r="BV115" i="2"/>
  <c r="BU115" i="2"/>
  <c r="BT115" i="2"/>
  <c r="BS115" i="2"/>
  <c r="BR115" i="2"/>
  <c r="BQ115" i="2"/>
  <c r="BP115" i="2"/>
  <c r="BO115" i="2"/>
  <c r="BN115" i="2"/>
  <c r="BM115" i="2"/>
  <c r="BL115" i="2"/>
  <c r="BK115" i="2"/>
  <c r="BJ115" i="2"/>
  <c r="BI115" i="2"/>
  <c r="BH115" i="2"/>
  <c r="BG115" i="2"/>
  <c r="BF115" i="2"/>
  <c r="BE115" i="2"/>
  <c r="BD115" i="2"/>
  <c r="BC115" i="2"/>
  <c r="BB115" i="2"/>
  <c r="BA115" i="2"/>
  <c r="AZ115" i="2"/>
  <c r="AY115" i="2"/>
  <c r="AX115" i="2"/>
  <c r="AW115" i="2"/>
  <c r="AV115" i="2"/>
  <c r="AU115" i="2"/>
  <c r="AT115" i="2"/>
  <c r="AS115" i="2"/>
  <c r="AR115" i="2"/>
  <c r="AQ115" i="2"/>
  <c r="AP115" i="2"/>
  <c r="AO115" i="2"/>
  <c r="AN115" i="2"/>
  <c r="AM115" i="2"/>
  <c r="AL115" i="2"/>
  <c r="AK115" i="2"/>
  <c r="AJ115" i="2"/>
  <c r="AI115" i="2"/>
  <c r="AH115" i="2"/>
  <c r="AG115" i="2"/>
  <c r="AF115" i="2"/>
  <c r="AE115" i="2"/>
  <c r="AD115" i="2"/>
  <c r="AC115" i="2"/>
  <c r="AB115" i="2"/>
  <c r="Z115" i="2"/>
  <c r="Y115" i="2"/>
  <c r="X115" i="2"/>
  <c r="U115" i="2"/>
  <c r="T115" i="2"/>
  <c r="S115" i="2"/>
  <c r="R115" i="2"/>
  <c r="Q115" i="2"/>
  <c r="P115" i="2"/>
  <c r="O115" i="2"/>
  <c r="N115" i="2"/>
  <c r="M115" i="2"/>
  <c r="L115" i="2"/>
  <c r="K115" i="2"/>
  <c r="J115" i="2"/>
  <c r="I115" i="2"/>
  <c r="E115" i="2"/>
  <c r="D115" i="2"/>
  <c r="B115" i="2" s="1"/>
  <c r="CU114" i="2"/>
  <c r="CT114" i="2"/>
  <c r="CS114" i="2"/>
  <c r="CR114" i="2"/>
  <c r="CQ114" i="2"/>
  <c r="CP114" i="2"/>
  <c r="CO114" i="2"/>
  <c r="CN114" i="2"/>
  <c r="CM114" i="2"/>
  <c r="CL114" i="2"/>
  <c r="CK114" i="2"/>
  <c r="CJ114" i="2"/>
  <c r="CI114" i="2"/>
  <c r="CH114" i="2"/>
  <c r="CG114" i="2"/>
  <c r="CF114" i="2"/>
  <c r="CE114" i="2"/>
  <c r="CD114" i="2"/>
  <c r="CC114" i="2"/>
  <c r="CB114" i="2"/>
  <c r="CA114" i="2"/>
  <c r="BZ114" i="2"/>
  <c r="BY114" i="2"/>
  <c r="BX114" i="2"/>
  <c r="BW114" i="2"/>
  <c r="BV114" i="2"/>
  <c r="BU114" i="2"/>
  <c r="BT114" i="2"/>
  <c r="BS114" i="2"/>
  <c r="BR114" i="2"/>
  <c r="BQ114" i="2"/>
  <c r="BP114" i="2"/>
  <c r="BO114" i="2"/>
  <c r="BN114" i="2"/>
  <c r="BM114" i="2"/>
  <c r="BL114" i="2"/>
  <c r="BK114" i="2"/>
  <c r="BJ114" i="2"/>
  <c r="BI114" i="2"/>
  <c r="BH114" i="2"/>
  <c r="BG114" i="2"/>
  <c r="BF114" i="2"/>
  <c r="BE114" i="2"/>
  <c r="BD114" i="2"/>
  <c r="BC114" i="2"/>
  <c r="BB114" i="2"/>
  <c r="BA114" i="2"/>
  <c r="AZ114" i="2"/>
  <c r="AY114" i="2"/>
  <c r="AX114" i="2"/>
  <c r="AW114" i="2"/>
  <c r="AV114" i="2"/>
  <c r="AU114" i="2"/>
  <c r="AT114" i="2"/>
  <c r="AS114" i="2"/>
  <c r="AR114" i="2"/>
  <c r="AQ114" i="2"/>
  <c r="AP114" i="2"/>
  <c r="AO114" i="2"/>
  <c r="AN114" i="2"/>
  <c r="AM114" i="2"/>
  <c r="AL114" i="2"/>
  <c r="AK114" i="2"/>
  <c r="AJ114" i="2"/>
  <c r="AI114" i="2"/>
  <c r="AH114" i="2"/>
  <c r="AG114" i="2"/>
  <c r="AF114" i="2"/>
  <c r="AE114" i="2"/>
  <c r="AD114" i="2"/>
  <c r="AC114" i="2"/>
  <c r="AB114" i="2"/>
  <c r="Z114" i="2"/>
  <c r="Y114" i="2"/>
  <c r="X114" i="2"/>
  <c r="U114" i="2"/>
  <c r="T114" i="2"/>
  <c r="S114" i="2"/>
  <c r="R114" i="2"/>
  <c r="Q114" i="2"/>
  <c r="P114" i="2"/>
  <c r="O114" i="2"/>
  <c r="N114" i="2"/>
  <c r="M114" i="2"/>
  <c r="L114" i="2"/>
  <c r="K114" i="2"/>
  <c r="J114" i="2"/>
  <c r="I114" i="2"/>
  <c r="E114" i="2"/>
  <c r="D114" i="2"/>
  <c r="A114" i="2" s="1"/>
  <c r="CU113" i="2"/>
  <c r="CT113" i="2"/>
  <c r="CS113" i="2"/>
  <c r="CR113" i="2"/>
  <c r="CQ113" i="2"/>
  <c r="CP113" i="2"/>
  <c r="CO113" i="2"/>
  <c r="CN113" i="2"/>
  <c r="CM113" i="2"/>
  <c r="CL113" i="2"/>
  <c r="CK113" i="2"/>
  <c r="CJ113" i="2"/>
  <c r="CI113" i="2"/>
  <c r="CH113" i="2"/>
  <c r="CG113" i="2"/>
  <c r="CF113" i="2"/>
  <c r="CE113" i="2"/>
  <c r="CD113" i="2"/>
  <c r="CC113" i="2"/>
  <c r="CB113" i="2"/>
  <c r="CA113" i="2"/>
  <c r="BZ113" i="2"/>
  <c r="BY113" i="2"/>
  <c r="BX113" i="2"/>
  <c r="BW113" i="2"/>
  <c r="BV113" i="2"/>
  <c r="BU113" i="2"/>
  <c r="BT113" i="2"/>
  <c r="BS113" i="2"/>
  <c r="BR113" i="2"/>
  <c r="BQ113" i="2"/>
  <c r="BP113" i="2"/>
  <c r="BO113" i="2"/>
  <c r="BN113" i="2"/>
  <c r="BM113" i="2"/>
  <c r="BL113" i="2"/>
  <c r="BK113" i="2"/>
  <c r="BJ113" i="2"/>
  <c r="BI113" i="2"/>
  <c r="BH113" i="2"/>
  <c r="BG113" i="2"/>
  <c r="BF113" i="2"/>
  <c r="BE113" i="2"/>
  <c r="BD113" i="2"/>
  <c r="BC113" i="2"/>
  <c r="BB113" i="2"/>
  <c r="BA113" i="2"/>
  <c r="AZ113" i="2"/>
  <c r="AY113" i="2"/>
  <c r="AX113" i="2"/>
  <c r="AW113" i="2"/>
  <c r="AV113" i="2"/>
  <c r="AU113" i="2"/>
  <c r="AT113" i="2"/>
  <c r="AS113" i="2"/>
  <c r="AR113" i="2"/>
  <c r="AQ113" i="2"/>
  <c r="AP113" i="2"/>
  <c r="AO113" i="2"/>
  <c r="AN113" i="2"/>
  <c r="AM113" i="2"/>
  <c r="AL113" i="2"/>
  <c r="AK113" i="2"/>
  <c r="AJ113" i="2"/>
  <c r="AI113" i="2"/>
  <c r="AH113" i="2"/>
  <c r="AG113" i="2"/>
  <c r="AF113" i="2"/>
  <c r="AE113" i="2"/>
  <c r="AD113" i="2"/>
  <c r="AC113" i="2"/>
  <c r="AB113" i="2"/>
  <c r="Z113" i="2"/>
  <c r="Y113" i="2"/>
  <c r="X113" i="2"/>
  <c r="U113" i="2"/>
  <c r="T113" i="2"/>
  <c r="S113" i="2"/>
  <c r="R113" i="2"/>
  <c r="Q113" i="2"/>
  <c r="P113" i="2"/>
  <c r="O113" i="2"/>
  <c r="N113" i="2"/>
  <c r="M113" i="2"/>
  <c r="L113" i="2"/>
  <c r="K113" i="2"/>
  <c r="J113" i="2"/>
  <c r="I113" i="2"/>
  <c r="E113" i="2"/>
  <c r="D113" i="2"/>
  <c r="B113" i="2" s="1"/>
  <c r="CU112" i="2"/>
  <c r="CT112" i="2"/>
  <c r="CS112" i="2"/>
  <c r="CR112" i="2"/>
  <c r="CQ112" i="2"/>
  <c r="CP112" i="2"/>
  <c r="CO112" i="2"/>
  <c r="CN112" i="2"/>
  <c r="CM112" i="2"/>
  <c r="CL112" i="2"/>
  <c r="CK112" i="2"/>
  <c r="CJ112" i="2"/>
  <c r="CI112" i="2"/>
  <c r="CH112" i="2"/>
  <c r="CG112" i="2"/>
  <c r="CF112" i="2"/>
  <c r="CE112" i="2"/>
  <c r="CD112" i="2"/>
  <c r="CC112" i="2"/>
  <c r="CB112" i="2"/>
  <c r="CA112" i="2"/>
  <c r="BZ112" i="2"/>
  <c r="BY112" i="2"/>
  <c r="BX112" i="2"/>
  <c r="BW112" i="2"/>
  <c r="BV112" i="2"/>
  <c r="BU112" i="2"/>
  <c r="BT112" i="2"/>
  <c r="BS112" i="2"/>
  <c r="BR112" i="2"/>
  <c r="BQ112" i="2"/>
  <c r="BP112" i="2"/>
  <c r="BO112" i="2"/>
  <c r="BN112" i="2"/>
  <c r="BM112" i="2"/>
  <c r="BL112" i="2"/>
  <c r="BK112" i="2"/>
  <c r="BJ112" i="2"/>
  <c r="BI112" i="2"/>
  <c r="BH112" i="2"/>
  <c r="BG112" i="2"/>
  <c r="BF112" i="2"/>
  <c r="BE112" i="2"/>
  <c r="BD112" i="2"/>
  <c r="BC112" i="2"/>
  <c r="BB112" i="2"/>
  <c r="BA112" i="2"/>
  <c r="AZ112" i="2"/>
  <c r="AY112" i="2"/>
  <c r="AX112" i="2"/>
  <c r="AW112" i="2"/>
  <c r="AV112" i="2"/>
  <c r="AU112" i="2"/>
  <c r="AT112" i="2"/>
  <c r="AS112" i="2"/>
  <c r="AR112" i="2"/>
  <c r="AQ112" i="2"/>
  <c r="AP112" i="2"/>
  <c r="AO112" i="2"/>
  <c r="AN112" i="2"/>
  <c r="AM112" i="2"/>
  <c r="AL112" i="2"/>
  <c r="AK112" i="2"/>
  <c r="AJ112" i="2"/>
  <c r="AI112" i="2"/>
  <c r="AH112" i="2"/>
  <c r="AG112" i="2"/>
  <c r="AF112" i="2"/>
  <c r="AE112" i="2"/>
  <c r="AD112" i="2"/>
  <c r="AC112" i="2"/>
  <c r="AB112" i="2"/>
  <c r="Z112" i="2"/>
  <c r="Y112" i="2"/>
  <c r="X112" i="2"/>
  <c r="U112" i="2"/>
  <c r="T112" i="2"/>
  <c r="S112" i="2"/>
  <c r="R112" i="2"/>
  <c r="Q112" i="2"/>
  <c r="P112" i="2"/>
  <c r="O112" i="2"/>
  <c r="N112" i="2"/>
  <c r="M112" i="2"/>
  <c r="L112" i="2"/>
  <c r="K112" i="2"/>
  <c r="J112" i="2"/>
  <c r="I112" i="2"/>
  <c r="E112" i="2"/>
  <c r="D112" i="2"/>
  <c r="CU111" i="2"/>
  <c r="CT111" i="2"/>
  <c r="CS111" i="2"/>
  <c r="CR111" i="2"/>
  <c r="CQ111" i="2"/>
  <c r="CP111" i="2"/>
  <c r="CO111" i="2"/>
  <c r="CN111" i="2"/>
  <c r="CM111" i="2"/>
  <c r="CL111" i="2"/>
  <c r="CK111" i="2"/>
  <c r="CJ111" i="2"/>
  <c r="CI111" i="2"/>
  <c r="CH111" i="2"/>
  <c r="CG111" i="2"/>
  <c r="CF111" i="2"/>
  <c r="CE111" i="2"/>
  <c r="CD111" i="2"/>
  <c r="CC111" i="2"/>
  <c r="CB111" i="2"/>
  <c r="CA111" i="2"/>
  <c r="BZ111" i="2"/>
  <c r="BY111" i="2"/>
  <c r="BX111" i="2"/>
  <c r="BW111" i="2"/>
  <c r="BV111" i="2"/>
  <c r="BU111" i="2"/>
  <c r="BT111" i="2"/>
  <c r="BS111" i="2"/>
  <c r="BR111" i="2"/>
  <c r="BQ111" i="2"/>
  <c r="BP111" i="2"/>
  <c r="BO111" i="2"/>
  <c r="BN111" i="2"/>
  <c r="BM111" i="2"/>
  <c r="BL111" i="2"/>
  <c r="BK111" i="2"/>
  <c r="BJ111" i="2"/>
  <c r="BI111" i="2"/>
  <c r="BH111" i="2"/>
  <c r="BG111" i="2"/>
  <c r="BF111" i="2"/>
  <c r="BE111" i="2"/>
  <c r="BD111" i="2"/>
  <c r="BC111" i="2"/>
  <c r="BB111" i="2"/>
  <c r="BA111" i="2"/>
  <c r="AZ111" i="2"/>
  <c r="AY111" i="2"/>
  <c r="AX111" i="2"/>
  <c r="AW111" i="2"/>
  <c r="AV111" i="2"/>
  <c r="AU111" i="2"/>
  <c r="AT111" i="2"/>
  <c r="AS111" i="2"/>
  <c r="AR111" i="2"/>
  <c r="AQ111" i="2"/>
  <c r="AP111" i="2"/>
  <c r="AO111" i="2"/>
  <c r="AN111" i="2"/>
  <c r="AM111" i="2"/>
  <c r="AL111" i="2"/>
  <c r="AK111" i="2"/>
  <c r="AJ111" i="2"/>
  <c r="AI111" i="2"/>
  <c r="AH111" i="2"/>
  <c r="AG111" i="2"/>
  <c r="AF111" i="2"/>
  <c r="AE111" i="2"/>
  <c r="AD111" i="2"/>
  <c r="AC111" i="2"/>
  <c r="AB111" i="2"/>
  <c r="Z111" i="2"/>
  <c r="Y111" i="2"/>
  <c r="X111" i="2"/>
  <c r="U111" i="2"/>
  <c r="T111" i="2"/>
  <c r="S111" i="2"/>
  <c r="R111" i="2"/>
  <c r="Q111" i="2"/>
  <c r="P111" i="2"/>
  <c r="O111" i="2"/>
  <c r="N111" i="2"/>
  <c r="M111" i="2"/>
  <c r="L111" i="2"/>
  <c r="K111" i="2"/>
  <c r="J111" i="2"/>
  <c r="I111" i="2"/>
  <c r="E111" i="2"/>
  <c r="D111" i="2"/>
  <c r="B111" i="2" s="1"/>
  <c r="CU110" i="2"/>
  <c r="CT110" i="2"/>
  <c r="CS110" i="2"/>
  <c r="CR110" i="2"/>
  <c r="CQ110" i="2"/>
  <c r="CP110" i="2"/>
  <c r="CO110" i="2"/>
  <c r="CN110" i="2"/>
  <c r="CM110" i="2"/>
  <c r="CL110" i="2"/>
  <c r="CK110" i="2"/>
  <c r="CJ110" i="2"/>
  <c r="CI110" i="2"/>
  <c r="CH110" i="2"/>
  <c r="CG110" i="2"/>
  <c r="CF110" i="2"/>
  <c r="CE110" i="2"/>
  <c r="CD110" i="2"/>
  <c r="CC110" i="2"/>
  <c r="CB110" i="2"/>
  <c r="CA110" i="2"/>
  <c r="BZ110" i="2"/>
  <c r="BY110" i="2"/>
  <c r="BX110" i="2"/>
  <c r="BW110" i="2"/>
  <c r="BV110" i="2"/>
  <c r="BU110" i="2"/>
  <c r="BT110" i="2"/>
  <c r="BS110" i="2"/>
  <c r="BR110" i="2"/>
  <c r="BQ110" i="2"/>
  <c r="BP110" i="2"/>
  <c r="BO110" i="2"/>
  <c r="BN110" i="2"/>
  <c r="BM110" i="2"/>
  <c r="BL110" i="2"/>
  <c r="BK110" i="2"/>
  <c r="BJ110" i="2"/>
  <c r="BI110" i="2"/>
  <c r="BH110" i="2"/>
  <c r="BG110" i="2"/>
  <c r="BF110" i="2"/>
  <c r="BE110" i="2"/>
  <c r="BD110" i="2"/>
  <c r="BC110" i="2"/>
  <c r="BB110" i="2"/>
  <c r="BA110" i="2"/>
  <c r="AZ110" i="2"/>
  <c r="AY110" i="2"/>
  <c r="AX110" i="2"/>
  <c r="AW110" i="2"/>
  <c r="AV110" i="2"/>
  <c r="AU110" i="2"/>
  <c r="AT110" i="2"/>
  <c r="AS110" i="2"/>
  <c r="AR110" i="2"/>
  <c r="AQ110" i="2"/>
  <c r="AP110" i="2"/>
  <c r="AO110" i="2"/>
  <c r="AN110" i="2"/>
  <c r="AM110" i="2"/>
  <c r="AL110" i="2"/>
  <c r="AK110" i="2"/>
  <c r="AJ110" i="2"/>
  <c r="AI110" i="2"/>
  <c r="AH110" i="2"/>
  <c r="AG110" i="2"/>
  <c r="AF110" i="2"/>
  <c r="AE110" i="2"/>
  <c r="AD110" i="2"/>
  <c r="AC110" i="2"/>
  <c r="AB110" i="2"/>
  <c r="Z110" i="2"/>
  <c r="Y110" i="2"/>
  <c r="X110" i="2"/>
  <c r="U110" i="2"/>
  <c r="T110" i="2"/>
  <c r="S110" i="2"/>
  <c r="R110" i="2"/>
  <c r="Q110" i="2"/>
  <c r="P110" i="2"/>
  <c r="O110" i="2"/>
  <c r="N110" i="2"/>
  <c r="M110" i="2"/>
  <c r="L110" i="2"/>
  <c r="K110" i="2"/>
  <c r="J110" i="2"/>
  <c r="I110" i="2"/>
  <c r="E110" i="2"/>
  <c r="D110" i="2"/>
  <c r="A110" i="2" s="1"/>
  <c r="CU109" i="2"/>
  <c r="CT109" i="2"/>
  <c r="CS109" i="2"/>
  <c r="CR109" i="2"/>
  <c r="CQ109" i="2"/>
  <c r="CP109" i="2"/>
  <c r="CO109" i="2"/>
  <c r="CN109" i="2"/>
  <c r="CM109" i="2"/>
  <c r="CL109" i="2"/>
  <c r="CK109" i="2"/>
  <c r="CJ109" i="2"/>
  <c r="CI109" i="2"/>
  <c r="CH109" i="2"/>
  <c r="CG109" i="2"/>
  <c r="CF109" i="2"/>
  <c r="CE109" i="2"/>
  <c r="CD109" i="2"/>
  <c r="CC109" i="2"/>
  <c r="CB109" i="2"/>
  <c r="CA109" i="2"/>
  <c r="BZ109" i="2"/>
  <c r="BY109" i="2"/>
  <c r="BX109" i="2"/>
  <c r="BW109" i="2"/>
  <c r="BV109" i="2"/>
  <c r="BU109" i="2"/>
  <c r="BT109" i="2"/>
  <c r="BS109" i="2"/>
  <c r="BR109" i="2"/>
  <c r="BQ109" i="2"/>
  <c r="BP109" i="2"/>
  <c r="BO109" i="2"/>
  <c r="BN109" i="2"/>
  <c r="BM109" i="2"/>
  <c r="BL109" i="2"/>
  <c r="BK109" i="2"/>
  <c r="BJ109" i="2"/>
  <c r="BI109" i="2"/>
  <c r="BH109" i="2"/>
  <c r="BG109" i="2"/>
  <c r="BF109" i="2"/>
  <c r="BE109" i="2"/>
  <c r="BD109" i="2"/>
  <c r="BC109" i="2"/>
  <c r="BB109" i="2"/>
  <c r="BA109" i="2"/>
  <c r="AZ109" i="2"/>
  <c r="AY109" i="2"/>
  <c r="AX109" i="2"/>
  <c r="AW109" i="2"/>
  <c r="AV109" i="2"/>
  <c r="AU109" i="2"/>
  <c r="AT109" i="2"/>
  <c r="AS109" i="2"/>
  <c r="AR109" i="2"/>
  <c r="AQ109" i="2"/>
  <c r="AP109" i="2"/>
  <c r="AO109" i="2"/>
  <c r="AN109" i="2"/>
  <c r="AM109" i="2"/>
  <c r="AL109" i="2"/>
  <c r="AK109" i="2"/>
  <c r="AJ109" i="2"/>
  <c r="AI109" i="2"/>
  <c r="AH109" i="2"/>
  <c r="AG109" i="2"/>
  <c r="AF109" i="2"/>
  <c r="AE109" i="2"/>
  <c r="AD109" i="2"/>
  <c r="AC109" i="2"/>
  <c r="AB109" i="2"/>
  <c r="Z109" i="2"/>
  <c r="Y109" i="2"/>
  <c r="X109" i="2"/>
  <c r="U109" i="2"/>
  <c r="T109" i="2"/>
  <c r="S109" i="2"/>
  <c r="R109" i="2"/>
  <c r="Q109" i="2"/>
  <c r="P109" i="2"/>
  <c r="O109" i="2"/>
  <c r="N109" i="2"/>
  <c r="M109" i="2"/>
  <c r="L109" i="2"/>
  <c r="K109" i="2"/>
  <c r="J109" i="2"/>
  <c r="I109" i="2"/>
  <c r="E109" i="2"/>
  <c r="D109" i="2"/>
  <c r="B109" i="2" s="1"/>
  <c r="CU108" i="2"/>
  <c r="CT108" i="2"/>
  <c r="CS108" i="2"/>
  <c r="CR108" i="2"/>
  <c r="CQ108" i="2"/>
  <c r="CP108" i="2"/>
  <c r="CO108" i="2"/>
  <c r="CN108" i="2"/>
  <c r="CM108" i="2"/>
  <c r="CL108" i="2"/>
  <c r="CK108" i="2"/>
  <c r="CJ108" i="2"/>
  <c r="CI108" i="2"/>
  <c r="CH108" i="2"/>
  <c r="CG108" i="2"/>
  <c r="CF108" i="2"/>
  <c r="CE108" i="2"/>
  <c r="CD108" i="2"/>
  <c r="CC108" i="2"/>
  <c r="CB108" i="2"/>
  <c r="CA108" i="2"/>
  <c r="BZ108" i="2"/>
  <c r="BY108" i="2"/>
  <c r="BX108" i="2"/>
  <c r="BW108" i="2"/>
  <c r="BV108" i="2"/>
  <c r="BU108" i="2"/>
  <c r="BT108" i="2"/>
  <c r="BS108" i="2"/>
  <c r="BR108" i="2"/>
  <c r="BQ108" i="2"/>
  <c r="BP108" i="2"/>
  <c r="BO108" i="2"/>
  <c r="BN108" i="2"/>
  <c r="BM108" i="2"/>
  <c r="BL108" i="2"/>
  <c r="BK108" i="2"/>
  <c r="BJ108" i="2"/>
  <c r="BI108" i="2"/>
  <c r="BH108" i="2"/>
  <c r="BG108" i="2"/>
  <c r="BF108" i="2"/>
  <c r="BE108" i="2"/>
  <c r="BD108" i="2"/>
  <c r="BC108" i="2"/>
  <c r="BB108" i="2"/>
  <c r="BA108" i="2"/>
  <c r="AZ108" i="2"/>
  <c r="AY108" i="2"/>
  <c r="AX108" i="2"/>
  <c r="AW108" i="2"/>
  <c r="AV108" i="2"/>
  <c r="AU108" i="2"/>
  <c r="AT108" i="2"/>
  <c r="AS108" i="2"/>
  <c r="AR108" i="2"/>
  <c r="AQ108" i="2"/>
  <c r="AP108" i="2"/>
  <c r="AO108" i="2"/>
  <c r="AN108" i="2"/>
  <c r="AM108" i="2"/>
  <c r="AL108" i="2"/>
  <c r="AK108" i="2"/>
  <c r="AJ108" i="2"/>
  <c r="AI108" i="2"/>
  <c r="AH108" i="2"/>
  <c r="AG108" i="2"/>
  <c r="AF108" i="2"/>
  <c r="AE108" i="2"/>
  <c r="AD108" i="2"/>
  <c r="AC108" i="2"/>
  <c r="AB108" i="2"/>
  <c r="Z108" i="2"/>
  <c r="Y108" i="2"/>
  <c r="X108" i="2"/>
  <c r="U108" i="2"/>
  <c r="T108" i="2"/>
  <c r="S108" i="2"/>
  <c r="R108" i="2"/>
  <c r="Q108" i="2"/>
  <c r="P108" i="2"/>
  <c r="O108" i="2"/>
  <c r="N108" i="2"/>
  <c r="M108" i="2"/>
  <c r="L108" i="2"/>
  <c r="K108" i="2"/>
  <c r="J108" i="2"/>
  <c r="I108" i="2"/>
  <c r="E108" i="2"/>
  <c r="D108" i="2"/>
  <c r="CU107" i="2"/>
  <c r="CT107" i="2"/>
  <c r="CS107" i="2"/>
  <c r="CR107" i="2"/>
  <c r="CQ107" i="2"/>
  <c r="CP107" i="2"/>
  <c r="CO107" i="2"/>
  <c r="CN107" i="2"/>
  <c r="CM107" i="2"/>
  <c r="CL107" i="2"/>
  <c r="CK107" i="2"/>
  <c r="CJ107" i="2"/>
  <c r="CI107" i="2"/>
  <c r="CH107" i="2"/>
  <c r="CG107" i="2"/>
  <c r="CF107" i="2"/>
  <c r="CE107" i="2"/>
  <c r="CD107" i="2"/>
  <c r="CC107" i="2"/>
  <c r="CB107" i="2"/>
  <c r="CA107" i="2"/>
  <c r="BZ107" i="2"/>
  <c r="BY107" i="2"/>
  <c r="BX107" i="2"/>
  <c r="BW107" i="2"/>
  <c r="BV107" i="2"/>
  <c r="BU107" i="2"/>
  <c r="BT107" i="2"/>
  <c r="BS107" i="2"/>
  <c r="BR107" i="2"/>
  <c r="BQ107" i="2"/>
  <c r="BP107" i="2"/>
  <c r="BO107" i="2"/>
  <c r="BN107" i="2"/>
  <c r="BM107" i="2"/>
  <c r="BL107" i="2"/>
  <c r="BK107" i="2"/>
  <c r="BJ107" i="2"/>
  <c r="BI107" i="2"/>
  <c r="BH107" i="2"/>
  <c r="BG107" i="2"/>
  <c r="BF107" i="2"/>
  <c r="BE107" i="2"/>
  <c r="BD107" i="2"/>
  <c r="BC107" i="2"/>
  <c r="BB107" i="2"/>
  <c r="BA107" i="2"/>
  <c r="AZ107" i="2"/>
  <c r="AY107" i="2"/>
  <c r="AX107" i="2"/>
  <c r="AW107" i="2"/>
  <c r="AV107" i="2"/>
  <c r="AU107" i="2"/>
  <c r="AT107" i="2"/>
  <c r="AS107" i="2"/>
  <c r="AR107" i="2"/>
  <c r="AQ107" i="2"/>
  <c r="AP107" i="2"/>
  <c r="AO107" i="2"/>
  <c r="AN107" i="2"/>
  <c r="AM107" i="2"/>
  <c r="AL107" i="2"/>
  <c r="AK107" i="2"/>
  <c r="AJ107" i="2"/>
  <c r="AI107" i="2"/>
  <c r="AH107" i="2"/>
  <c r="AG107" i="2"/>
  <c r="AF107" i="2"/>
  <c r="AE107" i="2"/>
  <c r="AD107" i="2"/>
  <c r="AC107" i="2"/>
  <c r="AB107" i="2"/>
  <c r="Z107" i="2"/>
  <c r="Y107" i="2"/>
  <c r="X107" i="2"/>
  <c r="U107" i="2"/>
  <c r="T107" i="2"/>
  <c r="S107" i="2"/>
  <c r="R107" i="2"/>
  <c r="Q107" i="2"/>
  <c r="P107" i="2"/>
  <c r="O107" i="2"/>
  <c r="N107" i="2"/>
  <c r="M107" i="2"/>
  <c r="L107" i="2"/>
  <c r="K107" i="2"/>
  <c r="J107" i="2"/>
  <c r="I107" i="2"/>
  <c r="E107" i="2"/>
  <c r="D107" i="2"/>
  <c r="B107" i="2" s="1"/>
  <c r="CU106" i="2"/>
  <c r="CT106" i="2"/>
  <c r="CS106" i="2"/>
  <c r="CR106" i="2"/>
  <c r="CQ106" i="2"/>
  <c r="CP106" i="2"/>
  <c r="CO106" i="2"/>
  <c r="CN106" i="2"/>
  <c r="CM106" i="2"/>
  <c r="CL106" i="2"/>
  <c r="CK106" i="2"/>
  <c r="CJ106" i="2"/>
  <c r="CI106" i="2"/>
  <c r="CH106" i="2"/>
  <c r="CG106" i="2"/>
  <c r="CF106" i="2"/>
  <c r="CE106" i="2"/>
  <c r="CD106" i="2"/>
  <c r="CC106" i="2"/>
  <c r="CB106" i="2"/>
  <c r="CA106" i="2"/>
  <c r="BZ106" i="2"/>
  <c r="BY106" i="2"/>
  <c r="BX106" i="2"/>
  <c r="BW106" i="2"/>
  <c r="BV106" i="2"/>
  <c r="BU106" i="2"/>
  <c r="BT106" i="2"/>
  <c r="BS106" i="2"/>
  <c r="BR106" i="2"/>
  <c r="BQ106" i="2"/>
  <c r="BP106" i="2"/>
  <c r="BO106" i="2"/>
  <c r="BN106" i="2"/>
  <c r="BM106" i="2"/>
  <c r="BL106" i="2"/>
  <c r="BK106" i="2"/>
  <c r="BJ106" i="2"/>
  <c r="BI106" i="2"/>
  <c r="BH106" i="2"/>
  <c r="BG106" i="2"/>
  <c r="BF106" i="2"/>
  <c r="BE106" i="2"/>
  <c r="BD106" i="2"/>
  <c r="BC106" i="2"/>
  <c r="BB106" i="2"/>
  <c r="BA106" i="2"/>
  <c r="AZ106" i="2"/>
  <c r="AY106" i="2"/>
  <c r="AX106" i="2"/>
  <c r="AW106" i="2"/>
  <c r="AV106" i="2"/>
  <c r="AU106" i="2"/>
  <c r="AT106" i="2"/>
  <c r="AS106" i="2"/>
  <c r="AR106" i="2"/>
  <c r="AQ106" i="2"/>
  <c r="AP106" i="2"/>
  <c r="AO106" i="2"/>
  <c r="AN106" i="2"/>
  <c r="AM106" i="2"/>
  <c r="AL106" i="2"/>
  <c r="AK106" i="2"/>
  <c r="AJ106" i="2"/>
  <c r="AI106" i="2"/>
  <c r="AH106" i="2"/>
  <c r="AG106" i="2"/>
  <c r="AF106" i="2"/>
  <c r="AE106" i="2"/>
  <c r="AD106" i="2"/>
  <c r="AC106" i="2"/>
  <c r="AB106" i="2"/>
  <c r="Z106" i="2"/>
  <c r="Y106" i="2"/>
  <c r="X106" i="2"/>
  <c r="U106" i="2"/>
  <c r="T106" i="2"/>
  <c r="S106" i="2"/>
  <c r="R106" i="2"/>
  <c r="Q106" i="2"/>
  <c r="P106" i="2"/>
  <c r="O106" i="2"/>
  <c r="N106" i="2"/>
  <c r="M106" i="2"/>
  <c r="L106" i="2"/>
  <c r="K106" i="2"/>
  <c r="J106" i="2"/>
  <c r="I106" i="2"/>
  <c r="E106" i="2"/>
  <c r="D106" i="2"/>
  <c r="A106" i="2" s="1"/>
  <c r="CU105" i="2"/>
  <c r="CT105" i="2"/>
  <c r="CS105" i="2"/>
  <c r="CR105" i="2"/>
  <c r="CQ105" i="2"/>
  <c r="CP105" i="2"/>
  <c r="CO105" i="2"/>
  <c r="CN105" i="2"/>
  <c r="CM105" i="2"/>
  <c r="CL105" i="2"/>
  <c r="CK105" i="2"/>
  <c r="CJ105" i="2"/>
  <c r="CI105" i="2"/>
  <c r="CH105" i="2"/>
  <c r="CG105" i="2"/>
  <c r="CF105" i="2"/>
  <c r="CE105" i="2"/>
  <c r="CD105" i="2"/>
  <c r="CC105" i="2"/>
  <c r="CB105" i="2"/>
  <c r="CA105" i="2"/>
  <c r="BZ105" i="2"/>
  <c r="BY105" i="2"/>
  <c r="BX105" i="2"/>
  <c r="BW105" i="2"/>
  <c r="BV105" i="2"/>
  <c r="BU105" i="2"/>
  <c r="BT105" i="2"/>
  <c r="BS105" i="2"/>
  <c r="BR105" i="2"/>
  <c r="BQ105" i="2"/>
  <c r="BP105" i="2"/>
  <c r="BO105" i="2"/>
  <c r="BN105" i="2"/>
  <c r="BM105" i="2"/>
  <c r="BL105" i="2"/>
  <c r="BK105" i="2"/>
  <c r="BJ105" i="2"/>
  <c r="BI105" i="2"/>
  <c r="BH105" i="2"/>
  <c r="BG105" i="2"/>
  <c r="BF105" i="2"/>
  <c r="BE105" i="2"/>
  <c r="BD105" i="2"/>
  <c r="BC105" i="2"/>
  <c r="BB105" i="2"/>
  <c r="BA105" i="2"/>
  <c r="AZ105" i="2"/>
  <c r="AY105" i="2"/>
  <c r="AX105" i="2"/>
  <c r="AW105" i="2"/>
  <c r="AV105" i="2"/>
  <c r="AU105" i="2"/>
  <c r="AT105" i="2"/>
  <c r="AS105" i="2"/>
  <c r="AR105" i="2"/>
  <c r="AQ105" i="2"/>
  <c r="AP105" i="2"/>
  <c r="AO105" i="2"/>
  <c r="AN105" i="2"/>
  <c r="AM105" i="2"/>
  <c r="AL105" i="2"/>
  <c r="AK105" i="2"/>
  <c r="AJ105" i="2"/>
  <c r="AI105" i="2"/>
  <c r="AH105" i="2"/>
  <c r="AG105" i="2"/>
  <c r="AF105" i="2"/>
  <c r="AE105" i="2"/>
  <c r="AD105" i="2"/>
  <c r="AC105" i="2"/>
  <c r="AB105" i="2"/>
  <c r="Z105" i="2"/>
  <c r="Y105" i="2"/>
  <c r="X105" i="2"/>
  <c r="U105" i="2"/>
  <c r="T105" i="2"/>
  <c r="S105" i="2"/>
  <c r="R105" i="2"/>
  <c r="Q105" i="2"/>
  <c r="P105" i="2"/>
  <c r="O105" i="2"/>
  <c r="N105" i="2"/>
  <c r="M105" i="2"/>
  <c r="L105" i="2"/>
  <c r="K105" i="2"/>
  <c r="J105" i="2"/>
  <c r="I105" i="2"/>
  <c r="E105" i="2"/>
  <c r="D105" i="2"/>
  <c r="C105" i="2" s="1"/>
  <c r="CU104" i="2"/>
  <c r="CT104" i="2"/>
  <c r="CS104" i="2"/>
  <c r="CR104" i="2"/>
  <c r="CQ104" i="2"/>
  <c r="CP104" i="2"/>
  <c r="CO104" i="2"/>
  <c r="CN104" i="2"/>
  <c r="CM104" i="2"/>
  <c r="CL104" i="2"/>
  <c r="CK104" i="2"/>
  <c r="CJ104" i="2"/>
  <c r="CI104" i="2"/>
  <c r="CH104" i="2"/>
  <c r="CG104" i="2"/>
  <c r="CF104" i="2"/>
  <c r="CE104" i="2"/>
  <c r="CD104" i="2"/>
  <c r="CC104" i="2"/>
  <c r="CB104" i="2"/>
  <c r="CA104" i="2"/>
  <c r="BZ104" i="2"/>
  <c r="BY104" i="2"/>
  <c r="BX104" i="2"/>
  <c r="BW104" i="2"/>
  <c r="BV104" i="2"/>
  <c r="BU104" i="2"/>
  <c r="BT104" i="2"/>
  <c r="BS104" i="2"/>
  <c r="BR104" i="2"/>
  <c r="BQ104" i="2"/>
  <c r="BP104" i="2"/>
  <c r="BO104" i="2"/>
  <c r="BN104" i="2"/>
  <c r="BM104" i="2"/>
  <c r="BL104" i="2"/>
  <c r="BK104" i="2"/>
  <c r="BJ104" i="2"/>
  <c r="BI104" i="2"/>
  <c r="BH104" i="2"/>
  <c r="BG104" i="2"/>
  <c r="BF104" i="2"/>
  <c r="BE104" i="2"/>
  <c r="BD104" i="2"/>
  <c r="BC104" i="2"/>
  <c r="BB104" i="2"/>
  <c r="BA104" i="2"/>
  <c r="AZ104" i="2"/>
  <c r="AY104" i="2"/>
  <c r="AX104" i="2"/>
  <c r="AW104" i="2"/>
  <c r="AV104" i="2"/>
  <c r="AU104" i="2"/>
  <c r="AT104" i="2"/>
  <c r="AS104" i="2"/>
  <c r="AR104" i="2"/>
  <c r="AQ104" i="2"/>
  <c r="AP104" i="2"/>
  <c r="AO104" i="2"/>
  <c r="AN104" i="2"/>
  <c r="AM104" i="2"/>
  <c r="AL104" i="2"/>
  <c r="AK104" i="2"/>
  <c r="AJ104" i="2"/>
  <c r="AI104" i="2"/>
  <c r="AH104" i="2"/>
  <c r="AG104" i="2"/>
  <c r="AF104" i="2"/>
  <c r="AE104" i="2"/>
  <c r="AD104" i="2"/>
  <c r="AC104" i="2"/>
  <c r="AB104" i="2"/>
  <c r="Z104" i="2"/>
  <c r="Y104" i="2"/>
  <c r="X104" i="2"/>
  <c r="U104" i="2"/>
  <c r="T104" i="2"/>
  <c r="S104" i="2"/>
  <c r="R104" i="2"/>
  <c r="Q104" i="2"/>
  <c r="P104" i="2"/>
  <c r="O104" i="2"/>
  <c r="N104" i="2"/>
  <c r="M104" i="2"/>
  <c r="L104" i="2"/>
  <c r="K104" i="2"/>
  <c r="J104" i="2"/>
  <c r="I104" i="2"/>
  <c r="E104" i="2"/>
  <c r="D104" i="2"/>
  <c r="CU103" i="2"/>
  <c r="CT103" i="2"/>
  <c r="CS103" i="2"/>
  <c r="CR103" i="2"/>
  <c r="CQ103" i="2"/>
  <c r="CP103" i="2"/>
  <c r="CO103" i="2"/>
  <c r="CN103" i="2"/>
  <c r="CM103" i="2"/>
  <c r="CL103" i="2"/>
  <c r="CK103" i="2"/>
  <c r="CJ103" i="2"/>
  <c r="CI103" i="2"/>
  <c r="CH103" i="2"/>
  <c r="CG103" i="2"/>
  <c r="CF103" i="2"/>
  <c r="CE103" i="2"/>
  <c r="CD103" i="2"/>
  <c r="CC103" i="2"/>
  <c r="CB103" i="2"/>
  <c r="CA103" i="2"/>
  <c r="BZ103" i="2"/>
  <c r="BY103" i="2"/>
  <c r="BX103" i="2"/>
  <c r="BW103" i="2"/>
  <c r="BV103" i="2"/>
  <c r="BU103" i="2"/>
  <c r="BT103" i="2"/>
  <c r="BS103" i="2"/>
  <c r="BR103" i="2"/>
  <c r="BQ103" i="2"/>
  <c r="BP103" i="2"/>
  <c r="BO103" i="2"/>
  <c r="BN103" i="2"/>
  <c r="BM103" i="2"/>
  <c r="BL103" i="2"/>
  <c r="BK103" i="2"/>
  <c r="BJ103" i="2"/>
  <c r="BI103" i="2"/>
  <c r="BH103" i="2"/>
  <c r="BG103" i="2"/>
  <c r="BF103" i="2"/>
  <c r="BE103" i="2"/>
  <c r="BD103" i="2"/>
  <c r="BC103" i="2"/>
  <c r="BB103" i="2"/>
  <c r="BA103" i="2"/>
  <c r="AZ103" i="2"/>
  <c r="AY103" i="2"/>
  <c r="AX103" i="2"/>
  <c r="AW103" i="2"/>
  <c r="AV103" i="2"/>
  <c r="AU103" i="2"/>
  <c r="AT103" i="2"/>
  <c r="AS103" i="2"/>
  <c r="AR103" i="2"/>
  <c r="AQ103" i="2"/>
  <c r="AP103" i="2"/>
  <c r="AO103" i="2"/>
  <c r="AN103" i="2"/>
  <c r="AM103" i="2"/>
  <c r="AL103" i="2"/>
  <c r="AK103" i="2"/>
  <c r="AJ103" i="2"/>
  <c r="AI103" i="2"/>
  <c r="AH103" i="2"/>
  <c r="AG103" i="2"/>
  <c r="AF103" i="2"/>
  <c r="AE103" i="2"/>
  <c r="AD103" i="2"/>
  <c r="AC103" i="2"/>
  <c r="AB103" i="2"/>
  <c r="Z103" i="2"/>
  <c r="Y103" i="2"/>
  <c r="X103" i="2"/>
  <c r="U103" i="2"/>
  <c r="T103" i="2"/>
  <c r="S103" i="2"/>
  <c r="R103" i="2"/>
  <c r="Q103" i="2"/>
  <c r="P103" i="2"/>
  <c r="O103" i="2"/>
  <c r="N103" i="2"/>
  <c r="M103" i="2"/>
  <c r="L103" i="2"/>
  <c r="K103" i="2"/>
  <c r="J103" i="2"/>
  <c r="I103" i="2"/>
  <c r="E103" i="2"/>
  <c r="D103" i="2"/>
  <c r="B103" i="2" s="1"/>
  <c r="CU102" i="2"/>
  <c r="CT102" i="2"/>
  <c r="CS102" i="2"/>
  <c r="CR102" i="2"/>
  <c r="CQ102" i="2"/>
  <c r="CP102" i="2"/>
  <c r="CO102" i="2"/>
  <c r="CN102" i="2"/>
  <c r="CM102" i="2"/>
  <c r="CL102" i="2"/>
  <c r="CK102" i="2"/>
  <c r="CJ102" i="2"/>
  <c r="CI102" i="2"/>
  <c r="CH102" i="2"/>
  <c r="CG102" i="2"/>
  <c r="CF102" i="2"/>
  <c r="CE102" i="2"/>
  <c r="CD102" i="2"/>
  <c r="CC102" i="2"/>
  <c r="CB102" i="2"/>
  <c r="CA102" i="2"/>
  <c r="BZ102" i="2"/>
  <c r="BY102" i="2"/>
  <c r="BX102" i="2"/>
  <c r="BW102" i="2"/>
  <c r="BV102" i="2"/>
  <c r="BU102" i="2"/>
  <c r="BT102" i="2"/>
  <c r="BS102" i="2"/>
  <c r="BR102" i="2"/>
  <c r="BQ102" i="2"/>
  <c r="BP102" i="2"/>
  <c r="BO102" i="2"/>
  <c r="BN102" i="2"/>
  <c r="BM102" i="2"/>
  <c r="BL102" i="2"/>
  <c r="BK102" i="2"/>
  <c r="BJ102" i="2"/>
  <c r="BI102" i="2"/>
  <c r="BH102" i="2"/>
  <c r="BG102" i="2"/>
  <c r="BF102" i="2"/>
  <c r="BE102" i="2"/>
  <c r="BD102" i="2"/>
  <c r="BC102" i="2"/>
  <c r="BB102" i="2"/>
  <c r="BA102" i="2"/>
  <c r="AZ102" i="2"/>
  <c r="AY102" i="2"/>
  <c r="AX102" i="2"/>
  <c r="AW102" i="2"/>
  <c r="AV102" i="2"/>
  <c r="AU102" i="2"/>
  <c r="AT102" i="2"/>
  <c r="AS102" i="2"/>
  <c r="AR102" i="2"/>
  <c r="AQ102" i="2"/>
  <c r="AP102" i="2"/>
  <c r="AO102" i="2"/>
  <c r="AN102" i="2"/>
  <c r="AM102" i="2"/>
  <c r="AL102" i="2"/>
  <c r="AK102" i="2"/>
  <c r="AJ102" i="2"/>
  <c r="AI102" i="2"/>
  <c r="AH102" i="2"/>
  <c r="AG102" i="2"/>
  <c r="AF102" i="2"/>
  <c r="AE102" i="2"/>
  <c r="AD102" i="2"/>
  <c r="AC102" i="2"/>
  <c r="AB102" i="2"/>
  <c r="Z102" i="2"/>
  <c r="Y102" i="2"/>
  <c r="X102" i="2"/>
  <c r="U102" i="2"/>
  <c r="T102" i="2"/>
  <c r="S102" i="2"/>
  <c r="R102" i="2"/>
  <c r="Q102" i="2"/>
  <c r="P102" i="2"/>
  <c r="O102" i="2"/>
  <c r="N102" i="2"/>
  <c r="M102" i="2"/>
  <c r="L102" i="2"/>
  <c r="K102" i="2"/>
  <c r="J102" i="2"/>
  <c r="I102" i="2"/>
  <c r="E102" i="2"/>
  <c r="D102" i="2"/>
  <c r="A102" i="2" s="1"/>
  <c r="CU101" i="2"/>
  <c r="CT101" i="2"/>
  <c r="CS101" i="2"/>
  <c r="CR101" i="2"/>
  <c r="CQ101" i="2"/>
  <c r="CP101" i="2"/>
  <c r="CO101" i="2"/>
  <c r="CN101" i="2"/>
  <c r="CM101" i="2"/>
  <c r="CL101" i="2"/>
  <c r="CK101" i="2"/>
  <c r="CJ101" i="2"/>
  <c r="CI101" i="2"/>
  <c r="CH101" i="2"/>
  <c r="CG101" i="2"/>
  <c r="CF101" i="2"/>
  <c r="CE101" i="2"/>
  <c r="CD101" i="2"/>
  <c r="CC101" i="2"/>
  <c r="CB101" i="2"/>
  <c r="CA101" i="2"/>
  <c r="BZ101" i="2"/>
  <c r="BY101" i="2"/>
  <c r="BX101" i="2"/>
  <c r="BW101" i="2"/>
  <c r="BV101" i="2"/>
  <c r="BU101" i="2"/>
  <c r="BT101" i="2"/>
  <c r="BS101" i="2"/>
  <c r="BR101" i="2"/>
  <c r="BQ101" i="2"/>
  <c r="BP101" i="2"/>
  <c r="BO101" i="2"/>
  <c r="BN101" i="2"/>
  <c r="BM101" i="2"/>
  <c r="BL101" i="2"/>
  <c r="BK101" i="2"/>
  <c r="BJ101" i="2"/>
  <c r="BI101" i="2"/>
  <c r="BH101" i="2"/>
  <c r="BG101" i="2"/>
  <c r="BF101" i="2"/>
  <c r="BE101" i="2"/>
  <c r="BD101" i="2"/>
  <c r="BC101" i="2"/>
  <c r="BB101" i="2"/>
  <c r="BA101" i="2"/>
  <c r="AZ101" i="2"/>
  <c r="AY101" i="2"/>
  <c r="AX101" i="2"/>
  <c r="AW101" i="2"/>
  <c r="AV101" i="2"/>
  <c r="AU101" i="2"/>
  <c r="AT101" i="2"/>
  <c r="AS101" i="2"/>
  <c r="AR101" i="2"/>
  <c r="AQ101" i="2"/>
  <c r="AP101" i="2"/>
  <c r="AO101" i="2"/>
  <c r="AN101" i="2"/>
  <c r="AM101" i="2"/>
  <c r="AL101" i="2"/>
  <c r="AK101" i="2"/>
  <c r="AJ101" i="2"/>
  <c r="AI101" i="2"/>
  <c r="AH101" i="2"/>
  <c r="AG101" i="2"/>
  <c r="AF101" i="2"/>
  <c r="AE101" i="2"/>
  <c r="AD101" i="2"/>
  <c r="AC101" i="2"/>
  <c r="AB101" i="2"/>
  <c r="Z101" i="2"/>
  <c r="Y101" i="2"/>
  <c r="X101" i="2"/>
  <c r="U101" i="2"/>
  <c r="T101" i="2"/>
  <c r="S101" i="2"/>
  <c r="R101" i="2"/>
  <c r="Q101" i="2"/>
  <c r="P101" i="2"/>
  <c r="O101" i="2"/>
  <c r="N101" i="2"/>
  <c r="M101" i="2"/>
  <c r="L101" i="2"/>
  <c r="K101" i="2"/>
  <c r="J101" i="2"/>
  <c r="I101" i="2"/>
  <c r="E101" i="2"/>
  <c r="D101" i="2"/>
  <c r="A101" i="2" s="1"/>
  <c r="CU100" i="2"/>
  <c r="CT100" i="2"/>
  <c r="CS100" i="2"/>
  <c r="CR100" i="2"/>
  <c r="CQ100" i="2"/>
  <c r="CP100" i="2"/>
  <c r="CO100" i="2"/>
  <c r="CN100" i="2"/>
  <c r="CM100" i="2"/>
  <c r="CL100" i="2"/>
  <c r="CK100" i="2"/>
  <c r="CJ100" i="2"/>
  <c r="CI100" i="2"/>
  <c r="CH100" i="2"/>
  <c r="CG100" i="2"/>
  <c r="CF100" i="2"/>
  <c r="CE100" i="2"/>
  <c r="CD100" i="2"/>
  <c r="CC100" i="2"/>
  <c r="CB100" i="2"/>
  <c r="CA100" i="2"/>
  <c r="BZ100" i="2"/>
  <c r="BY100" i="2"/>
  <c r="BX100" i="2"/>
  <c r="BW100" i="2"/>
  <c r="BV100" i="2"/>
  <c r="BU100" i="2"/>
  <c r="BT100" i="2"/>
  <c r="BS100" i="2"/>
  <c r="BR100" i="2"/>
  <c r="BQ100" i="2"/>
  <c r="BP100" i="2"/>
  <c r="BO100" i="2"/>
  <c r="BN100" i="2"/>
  <c r="BM100" i="2"/>
  <c r="BL100" i="2"/>
  <c r="BK100" i="2"/>
  <c r="BJ100" i="2"/>
  <c r="BI100" i="2"/>
  <c r="BH100" i="2"/>
  <c r="BG100" i="2"/>
  <c r="BF100" i="2"/>
  <c r="BE100" i="2"/>
  <c r="BD100" i="2"/>
  <c r="BC100" i="2"/>
  <c r="BB100" i="2"/>
  <c r="BA100" i="2"/>
  <c r="AZ100" i="2"/>
  <c r="AY100" i="2"/>
  <c r="AX100" i="2"/>
  <c r="AW100" i="2"/>
  <c r="AV100" i="2"/>
  <c r="AU100" i="2"/>
  <c r="AT100" i="2"/>
  <c r="AS100" i="2"/>
  <c r="AR100" i="2"/>
  <c r="AQ100" i="2"/>
  <c r="AP100" i="2"/>
  <c r="AO100" i="2"/>
  <c r="AN100" i="2"/>
  <c r="AM100" i="2"/>
  <c r="AL100" i="2"/>
  <c r="AK100" i="2"/>
  <c r="AJ100" i="2"/>
  <c r="AI100" i="2"/>
  <c r="AH100" i="2"/>
  <c r="AG100" i="2"/>
  <c r="AF100" i="2"/>
  <c r="AE100" i="2"/>
  <c r="AD100" i="2"/>
  <c r="AC100" i="2"/>
  <c r="AB100" i="2"/>
  <c r="Z100" i="2"/>
  <c r="Y100" i="2"/>
  <c r="X100" i="2"/>
  <c r="U100" i="2"/>
  <c r="T100" i="2"/>
  <c r="S100" i="2"/>
  <c r="R100" i="2"/>
  <c r="Q100" i="2"/>
  <c r="P100" i="2"/>
  <c r="O100" i="2"/>
  <c r="N100" i="2"/>
  <c r="M100" i="2"/>
  <c r="L100" i="2"/>
  <c r="K100" i="2"/>
  <c r="J100" i="2"/>
  <c r="I100" i="2"/>
  <c r="E100" i="2"/>
  <c r="D100" i="2"/>
  <c r="CU99" i="2"/>
  <c r="CT99" i="2"/>
  <c r="CS99" i="2"/>
  <c r="CR99" i="2"/>
  <c r="CQ99" i="2"/>
  <c r="CP99" i="2"/>
  <c r="CO99" i="2"/>
  <c r="CN99" i="2"/>
  <c r="CM99" i="2"/>
  <c r="CL99" i="2"/>
  <c r="CK99" i="2"/>
  <c r="CJ99" i="2"/>
  <c r="CI99" i="2"/>
  <c r="CH99" i="2"/>
  <c r="CG99" i="2"/>
  <c r="CF99" i="2"/>
  <c r="CE99" i="2"/>
  <c r="CD99" i="2"/>
  <c r="CC99" i="2"/>
  <c r="CB99" i="2"/>
  <c r="CA99" i="2"/>
  <c r="BZ99" i="2"/>
  <c r="BY99" i="2"/>
  <c r="BX99" i="2"/>
  <c r="BW99" i="2"/>
  <c r="BV99" i="2"/>
  <c r="BU99" i="2"/>
  <c r="BT99" i="2"/>
  <c r="BS99" i="2"/>
  <c r="BR99" i="2"/>
  <c r="BQ99" i="2"/>
  <c r="BP99" i="2"/>
  <c r="BO99" i="2"/>
  <c r="BN99" i="2"/>
  <c r="BM99" i="2"/>
  <c r="BL99" i="2"/>
  <c r="BK99" i="2"/>
  <c r="BJ99" i="2"/>
  <c r="BI99" i="2"/>
  <c r="BH99" i="2"/>
  <c r="BG99" i="2"/>
  <c r="BF99" i="2"/>
  <c r="BE99" i="2"/>
  <c r="BD99" i="2"/>
  <c r="BC99" i="2"/>
  <c r="BB99" i="2"/>
  <c r="BA99" i="2"/>
  <c r="AZ99" i="2"/>
  <c r="AY99" i="2"/>
  <c r="AX99" i="2"/>
  <c r="AW99" i="2"/>
  <c r="AV99" i="2"/>
  <c r="AU99" i="2"/>
  <c r="AT99" i="2"/>
  <c r="AS99" i="2"/>
  <c r="AR99" i="2"/>
  <c r="AQ99" i="2"/>
  <c r="AP99" i="2"/>
  <c r="AO99" i="2"/>
  <c r="AN99" i="2"/>
  <c r="AM99" i="2"/>
  <c r="AL99" i="2"/>
  <c r="AK99" i="2"/>
  <c r="AJ99" i="2"/>
  <c r="AI99" i="2"/>
  <c r="AH99" i="2"/>
  <c r="AG99" i="2"/>
  <c r="AF99" i="2"/>
  <c r="AE99" i="2"/>
  <c r="AD99" i="2"/>
  <c r="AC99" i="2"/>
  <c r="AB99" i="2"/>
  <c r="Z99" i="2"/>
  <c r="Y99" i="2"/>
  <c r="X99" i="2"/>
  <c r="U99" i="2"/>
  <c r="T99" i="2"/>
  <c r="S99" i="2"/>
  <c r="R99" i="2"/>
  <c r="Q99" i="2"/>
  <c r="P99" i="2"/>
  <c r="O99" i="2"/>
  <c r="N99" i="2"/>
  <c r="M99" i="2"/>
  <c r="L99" i="2"/>
  <c r="K99" i="2"/>
  <c r="J99" i="2"/>
  <c r="I99" i="2"/>
  <c r="E99" i="2"/>
  <c r="D99" i="2"/>
  <c r="B99" i="2" s="1"/>
  <c r="CU98" i="2"/>
  <c r="CT98" i="2"/>
  <c r="CS98" i="2"/>
  <c r="CR98" i="2"/>
  <c r="CQ98" i="2"/>
  <c r="CP98" i="2"/>
  <c r="CO98" i="2"/>
  <c r="CN98" i="2"/>
  <c r="CM98" i="2"/>
  <c r="CL98" i="2"/>
  <c r="CK98" i="2"/>
  <c r="CJ98" i="2"/>
  <c r="CI98" i="2"/>
  <c r="CH98" i="2"/>
  <c r="CG98" i="2"/>
  <c r="CF98" i="2"/>
  <c r="CE98" i="2"/>
  <c r="CD98" i="2"/>
  <c r="CC98" i="2"/>
  <c r="CB98" i="2"/>
  <c r="CA98" i="2"/>
  <c r="BZ98" i="2"/>
  <c r="BY98" i="2"/>
  <c r="BX98" i="2"/>
  <c r="BW98" i="2"/>
  <c r="BV98" i="2"/>
  <c r="BU98" i="2"/>
  <c r="BT98" i="2"/>
  <c r="BS98" i="2"/>
  <c r="BR98" i="2"/>
  <c r="BQ98" i="2"/>
  <c r="BP98" i="2"/>
  <c r="BO98" i="2"/>
  <c r="BN98" i="2"/>
  <c r="BM98" i="2"/>
  <c r="BL98" i="2"/>
  <c r="BK98" i="2"/>
  <c r="BJ98" i="2"/>
  <c r="BI98" i="2"/>
  <c r="BH98" i="2"/>
  <c r="BG98" i="2"/>
  <c r="BF98" i="2"/>
  <c r="BE98" i="2"/>
  <c r="BD98" i="2"/>
  <c r="BC98" i="2"/>
  <c r="BB98" i="2"/>
  <c r="BA98" i="2"/>
  <c r="AZ98" i="2"/>
  <c r="AY98" i="2"/>
  <c r="AX98" i="2"/>
  <c r="AW98" i="2"/>
  <c r="AV98" i="2"/>
  <c r="AU98" i="2"/>
  <c r="AT98" i="2"/>
  <c r="AS98" i="2"/>
  <c r="AR98" i="2"/>
  <c r="AQ98" i="2"/>
  <c r="AP98" i="2"/>
  <c r="AO98" i="2"/>
  <c r="AN98" i="2"/>
  <c r="AM98" i="2"/>
  <c r="AL98" i="2"/>
  <c r="AK98" i="2"/>
  <c r="AJ98" i="2"/>
  <c r="AI98" i="2"/>
  <c r="AH98" i="2"/>
  <c r="AG98" i="2"/>
  <c r="AF98" i="2"/>
  <c r="AE98" i="2"/>
  <c r="AD98" i="2"/>
  <c r="AC98" i="2"/>
  <c r="AB98" i="2"/>
  <c r="Z98" i="2"/>
  <c r="Y98" i="2"/>
  <c r="X98" i="2"/>
  <c r="U98" i="2"/>
  <c r="T98" i="2"/>
  <c r="S98" i="2"/>
  <c r="R98" i="2"/>
  <c r="Q98" i="2"/>
  <c r="P98" i="2"/>
  <c r="O98" i="2"/>
  <c r="N98" i="2"/>
  <c r="M98" i="2"/>
  <c r="L98" i="2"/>
  <c r="K98" i="2"/>
  <c r="J98" i="2"/>
  <c r="I98" i="2"/>
  <c r="E98" i="2"/>
  <c r="D98" i="2"/>
  <c r="A98" i="2" s="1"/>
  <c r="CU97" i="2"/>
  <c r="CT97" i="2"/>
  <c r="CS97" i="2"/>
  <c r="CR97" i="2"/>
  <c r="CQ97" i="2"/>
  <c r="CP97" i="2"/>
  <c r="CO97" i="2"/>
  <c r="CN97" i="2"/>
  <c r="CM97" i="2"/>
  <c r="CL97" i="2"/>
  <c r="CK97" i="2"/>
  <c r="CJ97" i="2"/>
  <c r="CI97" i="2"/>
  <c r="CH97" i="2"/>
  <c r="CG97" i="2"/>
  <c r="CF97" i="2"/>
  <c r="CE97" i="2"/>
  <c r="CD97" i="2"/>
  <c r="CC97" i="2"/>
  <c r="CB97" i="2"/>
  <c r="CA97" i="2"/>
  <c r="BZ97" i="2"/>
  <c r="BY97" i="2"/>
  <c r="BX97" i="2"/>
  <c r="BW97" i="2"/>
  <c r="BV97" i="2"/>
  <c r="BU97" i="2"/>
  <c r="BT97" i="2"/>
  <c r="BS97" i="2"/>
  <c r="BR97" i="2"/>
  <c r="BQ97" i="2"/>
  <c r="BP97" i="2"/>
  <c r="BO97" i="2"/>
  <c r="BN97" i="2"/>
  <c r="BM97" i="2"/>
  <c r="BL97" i="2"/>
  <c r="BK97" i="2"/>
  <c r="BJ97" i="2"/>
  <c r="BI97" i="2"/>
  <c r="BH97" i="2"/>
  <c r="BG97" i="2"/>
  <c r="BF97" i="2"/>
  <c r="BE97" i="2"/>
  <c r="BD97" i="2"/>
  <c r="BC97" i="2"/>
  <c r="BB97" i="2"/>
  <c r="BA97" i="2"/>
  <c r="AZ97" i="2"/>
  <c r="AY97" i="2"/>
  <c r="AX97" i="2"/>
  <c r="AW97" i="2"/>
  <c r="AV97" i="2"/>
  <c r="AU97" i="2"/>
  <c r="AT97" i="2"/>
  <c r="AS97" i="2"/>
  <c r="AR97" i="2"/>
  <c r="AQ97" i="2"/>
  <c r="AP97" i="2"/>
  <c r="AO97" i="2"/>
  <c r="AN97" i="2"/>
  <c r="AM97" i="2"/>
  <c r="AL97" i="2"/>
  <c r="AK97" i="2"/>
  <c r="AJ97" i="2"/>
  <c r="AI97" i="2"/>
  <c r="AH97" i="2"/>
  <c r="AG97" i="2"/>
  <c r="AF97" i="2"/>
  <c r="AE97" i="2"/>
  <c r="AD97" i="2"/>
  <c r="AC97" i="2"/>
  <c r="AB97" i="2"/>
  <c r="Z97" i="2"/>
  <c r="Y97" i="2"/>
  <c r="X97" i="2"/>
  <c r="U97" i="2"/>
  <c r="T97" i="2"/>
  <c r="S97" i="2"/>
  <c r="R97" i="2"/>
  <c r="Q97" i="2"/>
  <c r="P97" i="2"/>
  <c r="O97" i="2"/>
  <c r="N97" i="2"/>
  <c r="M97" i="2"/>
  <c r="L97" i="2"/>
  <c r="K97" i="2"/>
  <c r="J97" i="2"/>
  <c r="I97" i="2"/>
  <c r="E97" i="2"/>
  <c r="D97" i="2"/>
  <c r="A97" i="2" s="1"/>
  <c r="CU96" i="2"/>
  <c r="CT96" i="2"/>
  <c r="CS96" i="2"/>
  <c r="CR96" i="2"/>
  <c r="CQ96" i="2"/>
  <c r="CP96" i="2"/>
  <c r="CO96" i="2"/>
  <c r="CN96" i="2"/>
  <c r="CM96" i="2"/>
  <c r="CL96" i="2"/>
  <c r="CK96" i="2"/>
  <c r="CJ96" i="2"/>
  <c r="CI96" i="2"/>
  <c r="CH96" i="2"/>
  <c r="CG96" i="2"/>
  <c r="CF96" i="2"/>
  <c r="CE96" i="2"/>
  <c r="CD96" i="2"/>
  <c r="CC96" i="2"/>
  <c r="CB96" i="2"/>
  <c r="CA96" i="2"/>
  <c r="BZ96" i="2"/>
  <c r="BY96" i="2"/>
  <c r="BX96" i="2"/>
  <c r="BW96" i="2"/>
  <c r="BV96" i="2"/>
  <c r="BU96" i="2"/>
  <c r="BT96" i="2"/>
  <c r="BS96" i="2"/>
  <c r="BR96" i="2"/>
  <c r="BQ96" i="2"/>
  <c r="BP96" i="2"/>
  <c r="BO96" i="2"/>
  <c r="BN96" i="2"/>
  <c r="BM96" i="2"/>
  <c r="BL96" i="2"/>
  <c r="BK96" i="2"/>
  <c r="BJ96" i="2"/>
  <c r="BI96" i="2"/>
  <c r="BH96" i="2"/>
  <c r="BG96" i="2"/>
  <c r="BF96" i="2"/>
  <c r="BE96" i="2"/>
  <c r="BD96" i="2"/>
  <c r="BC96" i="2"/>
  <c r="BB96" i="2"/>
  <c r="BA96" i="2"/>
  <c r="AZ96" i="2"/>
  <c r="AY96" i="2"/>
  <c r="AX96" i="2"/>
  <c r="AW96" i="2"/>
  <c r="AV96" i="2"/>
  <c r="AU96" i="2"/>
  <c r="AT96" i="2"/>
  <c r="AS96" i="2"/>
  <c r="AR96" i="2"/>
  <c r="AQ96" i="2"/>
  <c r="AP96" i="2"/>
  <c r="AO96" i="2"/>
  <c r="AN96" i="2"/>
  <c r="AM96" i="2"/>
  <c r="AL96" i="2"/>
  <c r="AK96" i="2"/>
  <c r="AJ96" i="2"/>
  <c r="AI96" i="2"/>
  <c r="AH96" i="2"/>
  <c r="AG96" i="2"/>
  <c r="AF96" i="2"/>
  <c r="AE96" i="2"/>
  <c r="AD96" i="2"/>
  <c r="AC96" i="2"/>
  <c r="AB96" i="2"/>
  <c r="Z96" i="2"/>
  <c r="Y96" i="2"/>
  <c r="X96" i="2"/>
  <c r="U96" i="2"/>
  <c r="T96" i="2"/>
  <c r="S96" i="2"/>
  <c r="R96" i="2"/>
  <c r="Q96" i="2"/>
  <c r="P96" i="2"/>
  <c r="O96" i="2"/>
  <c r="N96" i="2"/>
  <c r="M96" i="2"/>
  <c r="L96" i="2"/>
  <c r="K96" i="2"/>
  <c r="J96" i="2"/>
  <c r="I96" i="2"/>
  <c r="E96" i="2"/>
  <c r="D96" i="2"/>
  <c r="CU95" i="2"/>
  <c r="CT95" i="2"/>
  <c r="CS95" i="2"/>
  <c r="CR95" i="2"/>
  <c r="CQ95" i="2"/>
  <c r="CP95" i="2"/>
  <c r="CO95" i="2"/>
  <c r="CN95" i="2"/>
  <c r="CM95" i="2"/>
  <c r="CL95" i="2"/>
  <c r="CK95" i="2"/>
  <c r="CJ95" i="2"/>
  <c r="CI95" i="2"/>
  <c r="CH95" i="2"/>
  <c r="CG95" i="2"/>
  <c r="CF95" i="2"/>
  <c r="CE95" i="2"/>
  <c r="CD95" i="2"/>
  <c r="CC95" i="2"/>
  <c r="CB95" i="2"/>
  <c r="CA95" i="2"/>
  <c r="BZ95" i="2"/>
  <c r="BY95" i="2"/>
  <c r="BX95" i="2"/>
  <c r="BW95" i="2"/>
  <c r="BV95" i="2"/>
  <c r="BU95" i="2"/>
  <c r="BT95" i="2"/>
  <c r="BS95" i="2"/>
  <c r="BR95" i="2"/>
  <c r="BQ95" i="2"/>
  <c r="BP95" i="2"/>
  <c r="BO95" i="2"/>
  <c r="BN95" i="2"/>
  <c r="BM95" i="2"/>
  <c r="BL95" i="2"/>
  <c r="BK95" i="2"/>
  <c r="BJ95" i="2"/>
  <c r="BI95" i="2"/>
  <c r="BH95" i="2"/>
  <c r="BG95" i="2"/>
  <c r="BF95" i="2"/>
  <c r="BE95" i="2"/>
  <c r="BD95" i="2"/>
  <c r="BC95" i="2"/>
  <c r="BB95" i="2"/>
  <c r="BA95" i="2"/>
  <c r="AZ95" i="2"/>
  <c r="AY95" i="2"/>
  <c r="AX95" i="2"/>
  <c r="AW95" i="2"/>
  <c r="AV95" i="2"/>
  <c r="AU95" i="2"/>
  <c r="AT95" i="2"/>
  <c r="AS95" i="2"/>
  <c r="AR95" i="2"/>
  <c r="AQ95" i="2"/>
  <c r="AP95" i="2"/>
  <c r="AO95" i="2"/>
  <c r="AN95" i="2"/>
  <c r="AM95" i="2"/>
  <c r="AL95" i="2"/>
  <c r="AK95" i="2"/>
  <c r="AJ95" i="2"/>
  <c r="AI95" i="2"/>
  <c r="AH95" i="2"/>
  <c r="AG95" i="2"/>
  <c r="AF95" i="2"/>
  <c r="AE95" i="2"/>
  <c r="AD95" i="2"/>
  <c r="AC95" i="2"/>
  <c r="AB95" i="2"/>
  <c r="Z95" i="2"/>
  <c r="Y95" i="2"/>
  <c r="X95" i="2"/>
  <c r="U95" i="2"/>
  <c r="T95" i="2"/>
  <c r="S95" i="2"/>
  <c r="R95" i="2"/>
  <c r="Q95" i="2"/>
  <c r="P95" i="2"/>
  <c r="O95" i="2"/>
  <c r="N95" i="2"/>
  <c r="M95" i="2"/>
  <c r="L95" i="2"/>
  <c r="K95" i="2"/>
  <c r="J95" i="2"/>
  <c r="I95" i="2"/>
  <c r="E95" i="2"/>
  <c r="D95" i="2"/>
  <c r="B95" i="2" s="1"/>
  <c r="CU94" i="2"/>
  <c r="CT94" i="2"/>
  <c r="CS94" i="2"/>
  <c r="CR94" i="2"/>
  <c r="CQ94" i="2"/>
  <c r="CP94" i="2"/>
  <c r="CO94" i="2"/>
  <c r="CN94" i="2"/>
  <c r="CM94" i="2"/>
  <c r="CL94" i="2"/>
  <c r="CK94" i="2"/>
  <c r="CJ94" i="2"/>
  <c r="CI94" i="2"/>
  <c r="CH94" i="2"/>
  <c r="CG94" i="2"/>
  <c r="CF94" i="2"/>
  <c r="CE94" i="2"/>
  <c r="CD94" i="2"/>
  <c r="CC94" i="2"/>
  <c r="CB94" i="2"/>
  <c r="CA94" i="2"/>
  <c r="BZ94" i="2"/>
  <c r="BY94" i="2"/>
  <c r="BX94" i="2"/>
  <c r="BW94" i="2"/>
  <c r="BV94" i="2"/>
  <c r="BU94" i="2"/>
  <c r="BT94" i="2"/>
  <c r="BS94" i="2"/>
  <c r="BR94" i="2"/>
  <c r="BQ94" i="2"/>
  <c r="BP94" i="2"/>
  <c r="BO94" i="2"/>
  <c r="BN94" i="2"/>
  <c r="BM94" i="2"/>
  <c r="BL94" i="2"/>
  <c r="BK94" i="2"/>
  <c r="BJ94" i="2"/>
  <c r="BI94" i="2"/>
  <c r="BH94" i="2"/>
  <c r="BG94" i="2"/>
  <c r="BF94" i="2"/>
  <c r="BE94" i="2"/>
  <c r="BD94" i="2"/>
  <c r="BC94" i="2"/>
  <c r="BB94" i="2"/>
  <c r="BA94" i="2"/>
  <c r="AZ94" i="2"/>
  <c r="AY94" i="2"/>
  <c r="AX94" i="2"/>
  <c r="AW94" i="2"/>
  <c r="AV94" i="2"/>
  <c r="AU94" i="2"/>
  <c r="AT94" i="2"/>
  <c r="AS94" i="2"/>
  <c r="AR94" i="2"/>
  <c r="AQ94" i="2"/>
  <c r="AP94" i="2"/>
  <c r="AO94" i="2"/>
  <c r="AN94" i="2"/>
  <c r="AM94" i="2"/>
  <c r="AL94" i="2"/>
  <c r="AK94" i="2"/>
  <c r="AJ94" i="2"/>
  <c r="AI94" i="2"/>
  <c r="AH94" i="2"/>
  <c r="AG94" i="2"/>
  <c r="AF94" i="2"/>
  <c r="AE94" i="2"/>
  <c r="AD94" i="2"/>
  <c r="AC94" i="2"/>
  <c r="AB94" i="2"/>
  <c r="Z94" i="2"/>
  <c r="Y94" i="2"/>
  <c r="X94" i="2"/>
  <c r="U94" i="2"/>
  <c r="T94" i="2"/>
  <c r="S94" i="2"/>
  <c r="R94" i="2"/>
  <c r="Q94" i="2"/>
  <c r="P94" i="2"/>
  <c r="O94" i="2"/>
  <c r="N94" i="2"/>
  <c r="M94" i="2"/>
  <c r="L94" i="2"/>
  <c r="K94" i="2"/>
  <c r="J94" i="2"/>
  <c r="I94" i="2"/>
  <c r="E94" i="2"/>
  <c r="D94" i="2"/>
  <c r="A94" i="2" s="1"/>
  <c r="CU93" i="2"/>
  <c r="CT93" i="2"/>
  <c r="CS93" i="2"/>
  <c r="CR93" i="2"/>
  <c r="CQ93" i="2"/>
  <c r="CP93" i="2"/>
  <c r="CO93" i="2"/>
  <c r="CN93" i="2"/>
  <c r="CM93" i="2"/>
  <c r="CL93" i="2"/>
  <c r="CK93" i="2"/>
  <c r="CJ93" i="2"/>
  <c r="CI93" i="2"/>
  <c r="CH93" i="2"/>
  <c r="CG93" i="2"/>
  <c r="CF93" i="2"/>
  <c r="CE93" i="2"/>
  <c r="CD93" i="2"/>
  <c r="CC93" i="2"/>
  <c r="CB93" i="2"/>
  <c r="CA93" i="2"/>
  <c r="BZ93" i="2"/>
  <c r="BY93" i="2"/>
  <c r="BX93" i="2"/>
  <c r="BW93" i="2"/>
  <c r="BV93" i="2"/>
  <c r="BU93" i="2"/>
  <c r="BT93" i="2"/>
  <c r="BS93" i="2"/>
  <c r="BR93" i="2"/>
  <c r="BQ93" i="2"/>
  <c r="BP93" i="2"/>
  <c r="BO93" i="2"/>
  <c r="BN93" i="2"/>
  <c r="BM93" i="2"/>
  <c r="BL93" i="2"/>
  <c r="BK93" i="2"/>
  <c r="BJ93" i="2"/>
  <c r="BI93" i="2"/>
  <c r="BH93" i="2"/>
  <c r="BG93" i="2"/>
  <c r="BF93" i="2"/>
  <c r="BE93" i="2"/>
  <c r="BD93" i="2"/>
  <c r="BC93" i="2"/>
  <c r="BB93" i="2"/>
  <c r="BA93" i="2"/>
  <c r="AZ93" i="2"/>
  <c r="AY93" i="2"/>
  <c r="AX93" i="2"/>
  <c r="AW93" i="2"/>
  <c r="AV93" i="2"/>
  <c r="AU93" i="2"/>
  <c r="AT93" i="2"/>
  <c r="AS93" i="2"/>
  <c r="AR93" i="2"/>
  <c r="AQ93" i="2"/>
  <c r="AP93" i="2"/>
  <c r="AO93" i="2"/>
  <c r="AN93" i="2"/>
  <c r="AM93" i="2"/>
  <c r="AL93" i="2"/>
  <c r="AK93" i="2"/>
  <c r="AJ93" i="2"/>
  <c r="AI93" i="2"/>
  <c r="AH93" i="2"/>
  <c r="AG93" i="2"/>
  <c r="AF93" i="2"/>
  <c r="AE93" i="2"/>
  <c r="AD93" i="2"/>
  <c r="AC93" i="2"/>
  <c r="AB93" i="2"/>
  <c r="Z93" i="2"/>
  <c r="Y93" i="2"/>
  <c r="X93" i="2"/>
  <c r="U93" i="2"/>
  <c r="T93" i="2"/>
  <c r="S93" i="2"/>
  <c r="R93" i="2"/>
  <c r="Q93" i="2"/>
  <c r="P93" i="2"/>
  <c r="O93" i="2"/>
  <c r="N93" i="2"/>
  <c r="M93" i="2"/>
  <c r="L93" i="2"/>
  <c r="K93" i="2"/>
  <c r="J93" i="2"/>
  <c r="I93" i="2"/>
  <c r="E93" i="2"/>
  <c r="D93" i="2"/>
  <c r="C93" i="2" s="1"/>
  <c r="CU92" i="2"/>
  <c r="CT92" i="2"/>
  <c r="CS92" i="2"/>
  <c r="CR92" i="2"/>
  <c r="CQ92" i="2"/>
  <c r="CP92" i="2"/>
  <c r="CO92" i="2"/>
  <c r="CN92" i="2"/>
  <c r="CM92" i="2"/>
  <c r="CL92" i="2"/>
  <c r="CK92" i="2"/>
  <c r="CJ92" i="2"/>
  <c r="CI92" i="2"/>
  <c r="CH92" i="2"/>
  <c r="CG92" i="2"/>
  <c r="CF92" i="2"/>
  <c r="CE92" i="2"/>
  <c r="CD92" i="2"/>
  <c r="CC92" i="2"/>
  <c r="CB92" i="2"/>
  <c r="CA92" i="2"/>
  <c r="BZ92" i="2"/>
  <c r="BY92" i="2"/>
  <c r="BX92" i="2"/>
  <c r="BW92" i="2"/>
  <c r="BV92" i="2"/>
  <c r="BU92" i="2"/>
  <c r="BT92" i="2"/>
  <c r="BS92" i="2"/>
  <c r="BR92" i="2"/>
  <c r="BQ92" i="2"/>
  <c r="BP92" i="2"/>
  <c r="BO92" i="2"/>
  <c r="BN92" i="2"/>
  <c r="BM92" i="2"/>
  <c r="BL92" i="2"/>
  <c r="BK92" i="2"/>
  <c r="BJ92" i="2"/>
  <c r="BI92" i="2"/>
  <c r="BH92" i="2"/>
  <c r="BG92" i="2"/>
  <c r="BF92" i="2"/>
  <c r="BE92" i="2"/>
  <c r="BD92" i="2"/>
  <c r="BC92" i="2"/>
  <c r="BB92" i="2"/>
  <c r="BA92" i="2"/>
  <c r="AZ92" i="2"/>
  <c r="AY92" i="2"/>
  <c r="AX92" i="2"/>
  <c r="AW92" i="2"/>
  <c r="AV92" i="2"/>
  <c r="AU92" i="2"/>
  <c r="AT92" i="2"/>
  <c r="AS92" i="2"/>
  <c r="AR92" i="2"/>
  <c r="AQ92" i="2"/>
  <c r="AP92" i="2"/>
  <c r="AO92" i="2"/>
  <c r="AN92" i="2"/>
  <c r="AM92" i="2"/>
  <c r="AL92" i="2"/>
  <c r="AK92" i="2"/>
  <c r="AJ92" i="2"/>
  <c r="AI92" i="2"/>
  <c r="AH92" i="2"/>
  <c r="AG92" i="2"/>
  <c r="AF92" i="2"/>
  <c r="AE92" i="2"/>
  <c r="AD92" i="2"/>
  <c r="AC92" i="2"/>
  <c r="AB92" i="2"/>
  <c r="Z92" i="2"/>
  <c r="Y92" i="2"/>
  <c r="X92" i="2"/>
  <c r="U92" i="2"/>
  <c r="T92" i="2"/>
  <c r="S92" i="2"/>
  <c r="R92" i="2"/>
  <c r="Q92" i="2"/>
  <c r="P92" i="2"/>
  <c r="O92" i="2"/>
  <c r="N92" i="2"/>
  <c r="M92" i="2"/>
  <c r="L92" i="2"/>
  <c r="K92" i="2"/>
  <c r="J92" i="2"/>
  <c r="I92" i="2"/>
  <c r="E92" i="2"/>
  <c r="D92" i="2"/>
  <c r="CU91" i="2"/>
  <c r="CT91" i="2"/>
  <c r="CS91" i="2"/>
  <c r="CR91" i="2"/>
  <c r="CQ91" i="2"/>
  <c r="CP91" i="2"/>
  <c r="CO91" i="2"/>
  <c r="CN91" i="2"/>
  <c r="CM91" i="2"/>
  <c r="CL91" i="2"/>
  <c r="CK91" i="2"/>
  <c r="CJ91" i="2"/>
  <c r="CI91" i="2"/>
  <c r="CH91" i="2"/>
  <c r="CG91" i="2"/>
  <c r="CF91" i="2"/>
  <c r="CE91" i="2"/>
  <c r="CD91" i="2"/>
  <c r="CC91" i="2"/>
  <c r="CB91" i="2"/>
  <c r="CA91" i="2"/>
  <c r="BZ91" i="2"/>
  <c r="BY91" i="2"/>
  <c r="BX91" i="2"/>
  <c r="BW91" i="2"/>
  <c r="BV91" i="2"/>
  <c r="BU91" i="2"/>
  <c r="BT91" i="2"/>
  <c r="BS91" i="2"/>
  <c r="BR91" i="2"/>
  <c r="BQ91" i="2"/>
  <c r="BP91" i="2"/>
  <c r="BO91" i="2"/>
  <c r="BN91" i="2"/>
  <c r="BM91" i="2"/>
  <c r="BL91" i="2"/>
  <c r="BK91" i="2"/>
  <c r="BJ91" i="2"/>
  <c r="BI91" i="2"/>
  <c r="BH91" i="2"/>
  <c r="BG91" i="2"/>
  <c r="BF91" i="2"/>
  <c r="BE91" i="2"/>
  <c r="BD91" i="2"/>
  <c r="BC91" i="2"/>
  <c r="BB91" i="2"/>
  <c r="BA91" i="2"/>
  <c r="AZ91" i="2"/>
  <c r="AY91" i="2"/>
  <c r="AX91" i="2"/>
  <c r="AW91" i="2"/>
  <c r="AV91" i="2"/>
  <c r="AU91" i="2"/>
  <c r="AT91" i="2"/>
  <c r="AS91" i="2"/>
  <c r="AR91" i="2"/>
  <c r="AQ91" i="2"/>
  <c r="AP91" i="2"/>
  <c r="AO91" i="2"/>
  <c r="AN91" i="2"/>
  <c r="AM91" i="2"/>
  <c r="AL91" i="2"/>
  <c r="AK91" i="2"/>
  <c r="AJ91" i="2"/>
  <c r="AI91" i="2"/>
  <c r="AH91" i="2"/>
  <c r="AG91" i="2"/>
  <c r="AF91" i="2"/>
  <c r="AE91" i="2"/>
  <c r="AD91" i="2"/>
  <c r="AC91" i="2"/>
  <c r="AB91" i="2"/>
  <c r="Z91" i="2"/>
  <c r="Y91" i="2"/>
  <c r="X91" i="2"/>
  <c r="U91" i="2"/>
  <c r="T91" i="2"/>
  <c r="S91" i="2"/>
  <c r="R91" i="2"/>
  <c r="Q91" i="2"/>
  <c r="P91" i="2"/>
  <c r="O91" i="2"/>
  <c r="N91" i="2"/>
  <c r="M91" i="2"/>
  <c r="L91" i="2"/>
  <c r="K91" i="2"/>
  <c r="J91" i="2"/>
  <c r="I91" i="2"/>
  <c r="E91" i="2"/>
  <c r="D91" i="2"/>
  <c r="B91" i="2" s="1"/>
  <c r="CU90" i="2"/>
  <c r="CT90" i="2"/>
  <c r="CS90" i="2"/>
  <c r="CR90" i="2"/>
  <c r="CQ90" i="2"/>
  <c r="CP90" i="2"/>
  <c r="CO90" i="2"/>
  <c r="CN90" i="2"/>
  <c r="CM90" i="2"/>
  <c r="CL90" i="2"/>
  <c r="CK90" i="2"/>
  <c r="CJ90" i="2"/>
  <c r="CI90" i="2"/>
  <c r="CH90" i="2"/>
  <c r="CG90" i="2"/>
  <c r="CF90" i="2"/>
  <c r="CE90" i="2"/>
  <c r="CD90" i="2"/>
  <c r="CC90" i="2"/>
  <c r="CB90" i="2"/>
  <c r="CA90" i="2"/>
  <c r="BZ90" i="2"/>
  <c r="BY90" i="2"/>
  <c r="BX90" i="2"/>
  <c r="BW90" i="2"/>
  <c r="BV90" i="2"/>
  <c r="BU90" i="2"/>
  <c r="BT90" i="2"/>
  <c r="BS90" i="2"/>
  <c r="BR90" i="2"/>
  <c r="BQ90" i="2"/>
  <c r="BP90" i="2"/>
  <c r="BO90" i="2"/>
  <c r="BN90" i="2"/>
  <c r="BM90" i="2"/>
  <c r="BL90" i="2"/>
  <c r="BK90" i="2"/>
  <c r="BJ90" i="2"/>
  <c r="BI90" i="2"/>
  <c r="BH90" i="2"/>
  <c r="BG90" i="2"/>
  <c r="BF90" i="2"/>
  <c r="BE90" i="2"/>
  <c r="BD90" i="2"/>
  <c r="BC90" i="2"/>
  <c r="BB90" i="2"/>
  <c r="BA90" i="2"/>
  <c r="AZ90" i="2"/>
  <c r="AY90" i="2"/>
  <c r="AX90" i="2"/>
  <c r="AW90" i="2"/>
  <c r="AV90" i="2"/>
  <c r="AU90" i="2"/>
  <c r="AT90" i="2"/>
  <c r="AS90" i="2"/>
  <c r="AR90" i="2"/>
  <c r="AQ90" i="2"/>
  <c r="AP90" i="2"/>
  <c r="AO90" i="2"/>
  <c r="AN90" i="2"/>
  <c r="AM90" i="2"/>
  <c r="AL90" i="2"/>
  <c r="AK90" i="2"/>
  <c r="AJ90" i="2"/>
  <c r="AI90" i="2"/>
  <c r="AH90" i="2"/>
  <c r="AG90" i="2"/>
  <c r="AF90" i="2"/>
  <c r="AE90" i="2"/>
  <c r="AD90" i="2"/>
  <c r="AC90" i="2"/>
  <c r="AB90" i="2"/>
  <c r="Z90" i="2"/>
  <c r="Y90" i="2"/>
  <c r="X90" i="2"/>
  <c r="U90" i="2"/>
  <c r="T90" i="2"/>
  <c r="S90" i="2"/>
  <c r="R90" i="2"/>
  <c r="Q90" i="2"/>
  <c r="P90" i="2"/>
  <c r="O90" i="2"/>
  <c r="N90" i="2"/>
  <c r="M90" i="2"/>
  <c r="L90" i="2"/>
  <c r="K90" i="2"/>
  <c r="J90" i="2"/>
  <c r="I90" i="2"/>
  <c r="E90" i="2"/>
  <c r="D90" i="2"/>
  <c r="A90" i="2" s="1"/>
  <c r="CU89" i="2"/>
  <c r="CT89" i="2"/>
  <c r="CS89" i="2"/>
  <c r="CR89" i="2"/>
  <c r="CQ89" i="2"/>
  <c r="CP89" i="2"/>
  <c r="CO89" i="2"/>
  <c r="CN89" i="2"/>
  <c r="CM89" i="2"/>
  <c r="CL89" i="2"/>
  <c r="CK89" i="2"/>
  <c r="CJ89" i="2"/>
  <c r="CI89" i="2"/>
  <c r="CH89" i="2"/>
  <c r="CG89" i="2"/>
  <c r="CF89" i="2"/>
  <c r="CE89" i="2"/>
  <c r="CD89" i="2"/>
  <c r="CC89" i="2"/>
  <c r="CB89" i="2"/>
  <c r="CA89" i="2"/>
  <c r="BZ89" i="2"/>
  <c r="BY89" i="2"/>
  <c r="BX89" i="2"/>
  <c r="BW89" i="2"/>
  <c r="BV89" i="2"/>
  <c r="BU89" i="2"/>
  <c r="BT89" i="2"/>
  <c r="BS89" i="2"/>
  <c r="BR89" i="2"/>
  <c r="BQ89" i="2"/>
  <c r="BP89" i="2"/>
  <c r="BO89" i="2"/>
  <c r="BN89" i="2"/>
  <c r="BM89" i="2"/>
  <c r="BL89" i="2"/>
  <c r="BK89" i="2"/>
  <c r="BJ89" i="2"/>
  <c r="BI89" i="2"/>
  <c r="BH89" i="2"/>
  <c r="BG89" i="2"/>
  <c r="BF89" i="2"/>
  <c r="BE89" i="2"/>
  <c r="BD89" i="2"/>
  <c r="BC89" i="2"/>
  <c r="BB89" i="2"/>
  <c r="BA89" i="2"/>
  <c r="AZ89" i="2"/>
  <c r="AY89" i="2"/>
  <c r="AX89" i="2"/>
  <c r="AW89" i="2"/>
  <c r="AV89" i="2"/>
  <c r="AU89" i="2"/>
  <c r="AT89" i="2"/>
  <c r="AS89" i="2"/>
  <c r="AR89" i="2"/>
  <c r="AQ89" i="2"/>
  <c r="AP89" i="2"/>
  <c r="AO89" i="2"/>
  <c r="AN89" i="2"/>
  <c r="AM89" i="2"/>
  <c r="AL89" i="2"/>
  <c r="AK89" i="2"/>
  <c r="AJ89" i="2"/>
  <c r="AI89" i="2"/>
  <c r="AH89" i="2"/>
  <c r="AG89" i="2"/>
  <c r="AF89" i="2"/>
  <c r="AE89" i="2"/>
  <c r="AD89" i="2"/>
  <c r="AC89" i="2"/>
  <c r="AB89" i="2"/>
  <c r="Z89" i="2"/>
  <c r="Y89" i="2"/>
  <c r="X89" i="2"/>
  <c r="U89" i="2"/>
  <c r="T89" i="2"/>
  <c r="S89" i="2"/>
  <c r="R89" i="2"/>
  <c r="Q89" i="2"/>
  <c r="P89" i="2"/>
  <c r="O89" i="2"/>
  <c r="N89" i="2"/>
  <c r="M89" i="2"/>
  <c r="L89" i="2"/>
  <c r="K89" i="2"/>
  <c r="J89" i="2"/>
  <c r="I89" i="2"/>
  <c r="E89" i="2"/>
  <c r="D89" i="2"/>
  <c r="B89" i="2" s="1"/>
  <c r="CU88" i="2"/>
  <c r="CT88" i="2"/>
  <c r="CS88" i="2"/>
  <c r="CR88" i="2"/>
  <c r="CQ88" i="2"/>
  <c r="CP88" i="2"/>
  <c r="CO88" i="2"/>
  <c r="CN88" i="2"/>
  <c r="CM88" i="2"/>
  <c r="CL88" i="2"/>
  <c r="CK88" i="2"/>
  <c r="CJ88" i="2"/>
  <c r="CI88" i="2"/>
  <c r="CH88" i="2"/>
  <c r="CG88" i="2"/>
  <c r="CF88" i="2"/>
  <c r="CE88" i="2"/>
  <c r="CD88" i="2"/>
  <c r="CC88" i="2"/>
  <c r="CB88" i="2"/>
  <c r="CA88" i="2"/>
  <c r="BZ88" i="2"/>
  <c r="BY88" i="2"/>
  <c r="BX88" i="2"/>
  <c r="BW88" i="2"/>
  <c r="BV88" i="2"/>
  <c r="BU88" i="2"/>
  <c r="BT88" i="2"/>
  <c r="BS88" i="2"/>
  <c r="BR88" i="2"/>
  <c r="BQ88" i="2"/>
  <c r="BP88" i="2"/>
  <c r="BO88" i="2"/>
  <c r="BN88" i="2"/>
  <c r="BM88" i="2"/>
  <c r="BL88" i="2"/>
  <c r="BK88" i="2"/>
  <c r="BJ88" i="2"/>
  <c r="BI88" i="2"/>
  <c r="BH88" i="2"/>
  <c r="BG88" i="2"/>
  <c r="BF88" i="2"/>
  <c r="BE88" i="2"/>
  <c r="BD88" i="2"/>
  <c r="BC88" i="2"/>
  <c r="BB88" i="2"/>
  <c r="BA88" i="2"/>
  <c r="AZ88" i="2"/>
  <c r="AY88" i="2"/>
  <c r="AX88" i="2"/>
  <c r="AW88" i="2"/>
  <c r="AV88" i="2"/>
  <c r="AU88" i="2"/>
  <c r="AT88" i="2"/>
  <c r="AS88" i="2"/>
  <c r="AR88" i="2"/>
  <c r="AQ88" i="2"/>
  <c r="AP88" i="2"/>
  <c r="AO88" i="2"/>
  <c r="AN88" i="2"/>
  <c r="AM88" i="2"/>
  <c r="AL88" i="2"/>
  <c r="AK88" i="2"/>
  <c r="AJ88" i="2"/>
  <c r="AI88" i="2"/>
  <c r="AH88" i="2"/>
  <c r="AG88" i="2"/>
  <c r="AF88" i="2"/>
  <c r="AE88" i="2"/>
  <c r="AD88" i="2"/>
  <c r="AC88" i="2"/>
  <c r="AB88" i="2"/>
  <c r="Z88" i="2"/>
  <c r="Y88" i="2"/>
  <c r="X88" i="2"/>
  <c r="U88" i="2"/>
  <c r="T88" i="2"/>
  <c r="S88" i="2"/>
  <c r="R88" i="2"/>
  <c r="Q88" i="2"/>
  <c r="P88" i="2"/>
  <c r="O88" i="2"/>
  <c r="N88" i="2"/>
  <c r="M88" i="2"/>
  <c r="L88" i="2"/>
  <c r="K88" i="2"/>
  <c r="J88" i="2"/>
  <c r="I88" i="2"/>
  <c r="E88" i="2"/>
  <c r="D88" i="2"/>
  <c r="CU87" i="2"/>
  <c r="CT87" i="2"/>
  <c r="CS87" i="2"/>
  <c r="CR87" i="2"/>
  <c r="CQ87" i="2"/>
  <c r="CP87" i="2"/>
  <c r="CO87" i="2"/>
  <c r="CN87" i="2"/>
  <c r="CM87" i="2"/>
  <c r="CL87" i="2"/>
  <c r="CK87" i="2"/>
  <c r="CJ87" i="2"/>
  <c r="CI87" i="2"/>
  <c r="CH87" i="2"/>
  <c r="CG87" i="2"/>
  <c r="CF87" i="2"/>
  <c r="CE87" i="2"/>
  <c r="CD87" i="2"/>
  <c r="CC87" i="2"/>
  <c r="CB87" i="2"/>
  <c r="CA87" i="2"/>
  <c r="BZ87" i="2"/>
  <c r="BY87" i="2"/>
  <c r="BX87" i="2"/>
  <c r="BW87" i="2"/>
  <c r="BV87" i="2"/>
  <c r="BU87" i="2"/>
  <c r="BT87" i="2"/>
  <c r="BS87" i="2"/>
  <c r="BR87" i="2"/>
  <c r="BQ87" i="2"/>
  <c r="BP87" i="2"/>
  <c r="BO87" i="2"/>
  <c r="BN87" i="2"/>
  <c r="BM87" i="2"/>
  <c r="BL87" i="2"/>
  <c r="BK87" i="2"/>
  <c r="BJ87" i="2"/>
  <c r="BI87" i="2"/>
  <c r="BH87" i="2"/>
  <c r="BG87" i="2"/>
  <c r="BF87" i="2"/>
  <c r="BE87" i="2"/>
  <c r="BD87" i="2"/>
  <c r="BC87" i="2"/>
  <c r="BB87" i="2"/>
  <c r="BA87" i="2"/>
  <c r="AZ87" i="2"/>
  <c r="AY87" i="2"/>
  <c r="AX87" i="2"/>
  <c r="AW87" i="2"/>
  <c r="AV87" i="2"/>
  <c r="AU87" i="2"/>
  <c r="AT87" i="2"/>
  <c r="AS87" i="2"/>
  <c r="AR87" i="2"/>
  <c r="AQ87" i="2"/>
  <c r="AP87" i="2"/>
  <c r="AO87" i="2"/>
  <c r="AN87" i="2"/>
  <c r="AM87" i="2"/>
  <c r="AL87" i="2"/>
  <c r="AK87" i="2"/>
  <c r="AJ87" i="2"/>
  <c r="AI87" i="2"/>
  <c r="AH87" i="2"/>
  <c r="AG87" i="2"/>
  <c r="AF87" i="2"/>
  <c r="AE87" i="2"/>
  <c r="AD87" i="2"/>
  <c r="AC87" i="2"/>
  <c r="AB87" i="2"/>
  <c r="Z87" i="2"/>
  <c r="Y87" i="2"/>
  <c r="X87" i="2"/>
  <c r="U87" i="2"/>
  <c r="T87" i="2"/>
  <c r="S87" i="2"/>
  <c r="R87" i="2"/>
  <c r="Q87" i="2"/>
  <c r="P87" i="2"/>
  <c r="O87" i="2"/>
  <c r="N87" i="2"/>
  <c r="M87" i="2"/>
  <c r="L87" i="2"/>
  <c r="K87" i="2"/>
  <c r="J87" i="2"/>
  <c r="I87" i="2"/>
  <c r="E87" i="2"/>
  <c r="D87" i="2"/>
  <c r="B87" i="2" s="1"/>
  <c r="CU86" i="2"/>
  <c r="CT86" i="2"/>
  <c r="CS86" i="2"/>
  <c r="CR86" i="2"/>
  <c r="CQ86" i="2"/>
  <c r="CP86" i="2"/>
  <c r="CO86" i="2"/>
  <c r="CN86" i="2"/>
  <c r="CM86" i="2"/>
  <c r="CL86" i="2"/>
  <c r="CK86" i="2"/>
  <c r="CJ86" i="2"/>
  <c r="CI86" i="2"/>
  <c r="CH86" i="2"/>
  <c r="CG86" i="2"/>
  <c r="CF86" i="2"/>
  <c r="CE86" i="2"/>
  <c r="CD86" i="2"/>
  <c r="CC86" i="2"/>
  <c r="CB86" i="2"/>
  <c r="CA86" i="2"/>
  <c r="BZ86" i="2"/>
  <c r="BY86" i="2"/>
  <c r="BX86" i="2"/>
  <c r="BW86" i="2"/>
  <c r="BV86" i="2"/>
  <c r="BU86" i="2"/>
  <c r="BT86" i="2"/>
  <c r="BS86" i="2"/>
  <c r="BR86" i="2"/>
  <c r="BQ86" i="2"/>
  <c r="BP86" i="2"/>
  <c r="BO86" i="2"/>
  <c r="BN86" i="2"/>
  <c r="BM86" i="2"/>
  <c r="BL86" i="2"/>
  <c r="BK86" i="2"/>
  <c r="BJ86" i="2"/>
  <c r="BI86" i="2"/>
  <c r="BH86" i="2"/>
  <c r="BG86" i="2"/>
  <c r="BF86" i="2"/>
  <c r="BE86" i="2"/>
  <c r="BD86" i="2"/>
  <c r="BC86" i="2"/>
  <c r="BB86" i="2"/>
  <c r="BA86" i="2"/>
  <c r="AZ86" i="2"/>
  <c r="AY86" i="2"/>
  <c r="AX86" i="2"/>
  <c r="AW86" i="2"/>
  <c r="AV86" i="2"/>
  <c r="AU86" i="2"/>
  <c r="AT86" i="2"/>
  <c r="AS86" i="2"/>
  <c r="AR86" i="2"/>
  <c r="AQ86" i="2"/>
  <c r="AP86" i="2"/>
  <c r="AO86" i="2"/>
  <c r="AN86" i="2"/>
  <c r="AM86" i="2"/>
  <c r="AL86" i="2"/>
  <c r="AK86" i="2"/>
  <c r="AJ86" i="2"/>
  <c r="AI86" i="2"/>
  <c r="AH86" i="2"/>
  <c r="AG86" i="2"/>
  <c r="AF86" i="2"/>
  <c r="AE86" i="2"/>
  <c r="AD86" i="2"/>
  <c r="AC86" i="2"/>
  <c r="AB86" i="2"/>
  <c r="Z86" i="2"/>
  <c r="Y86" i="2"/>
  <c r="X86" i="2"/>
  <c r="U86" i="2"/>
  <c r="T86" i="2"/>
  <c r="S86" i="2"/>
  <c r="R86" i="2"/>
  <c r="Q86" i="2"/>
  <c r="P86" i="2"/>
  <c r="O86" i="2"/>
  <c r="N86" i="2"/>
  <c r="M86" i="2"/>
  <c r="L86" i="2"/>
  <c r="K86" i="2"/>
  <c r="J86" i="2"/>
  <c r="I86" i="2"/>
  <c r="E86" i="2"/>
  <c r="D86" i="2"/>
  <c r="A86" i="2" s="1"/>
  <c r="CU85" i="2"/>
  <c r="CT85" i="2"/>
  <c r="CS85" i="2"/>
  <c r="CR85" i="2"/>
  <c r="CQ85" i="2"/>
  <c r="CP85" i="2"/>
  <c r="CO85" i="2"/>
  <c r="CN85" i="2"/>
  <c r="CM85" i="2"/>
  <c r="CL85" i="2"/>
  <c r="CK85" i="2"/>
  <c r="CJ85" i="2"/>
  <c r="CI85" i="2"/>
  <c r="CH85" i="2"/>
  <c r="CG85" i="2"/>
  <c r="CF85" i="2"/>
  <c r="CE85" i="2"/>
  <c r="CD85" i="2"/>
  <c r="CC85" i="2"/>
  <c r="CB85" i="2"/>
  <c r="CA85" i="2"/>
  <c r="BZ85" i="2"/>
  <c r="BY85" i="2"/>
  <c r="BX85" i="2"/>
  <c r="BW85" i="2"/>
  <c r="BV85" i="2"/>
  <c r="BU85" i="2"/>
  <c r="BT85" i="2"/>
  <c r="BS85" i="2"/>
  <c r="BR85" i="2"/>
  <c r="BQ85" i="2"/>
  <c r="BP85" i="2"/>
  <c r="BO85" i="2"/>
  <c r="BN85" i="2"/>
  <c r="BM85" i="2"/>
  <c r="BL85" i="2"/>
  <c r="BK85" i="2"/>
  <c r="BJ85" i="2"/>
  <c r="BI85" i="2"/>
  <c r="BH85" i="2"/>
  <c r="BG85" i="2"/>
  <c r="BF85" i="2"/>
  <c r="BE85" i="2"/>
  <c r="BD85" i="2"/>
  <c r="BC85" i="2"/>
  <c r="BB85" i="2"/>
  <c r="BA85" i="2"/>
  <c r="AZ85" i="2"/>
  <c r="AY85" i="2"/>
  <c r="AX85" i="2"/>
  <c r="AW85" i="2"/>
  <c r="AV85" i="2"/>
  <c r="AU85" i="2"/>
  <c r="AT85" i="2"/>
  <c r="AS85" i="2"/>
  <c r="AR85" i="2"/>
  <c r="AQ85" i="2"/>
  <c r="AP85" i="2"/>
  <c r="AO85" i="2"/>
  <c r="AN85" i="2"/>
  <c r="AM85" i="2"/>
  <c r="AL85" i="2"/>
  <c r="AK85" i="2"/>
  <c r="AJ85" i="2"/>
  <c r="AI85" i="2"/>
  <c r="AH85" i="2"/>
  <c r="AG85" i="2"/>
  <c r="AF85" i="2"/>
  <c r="AE85" i="2"/>
  <c r="AD85" i="2"/>
  <c r="AC85" i="2"/>
  <c r="AB85" i="2"/>
  <c r="Z85" i="2"/>
  <c r="Y85" i="2"/>
  <c r="X85" i="2"/>
  <c r="U85" i="2"/>
  <c r="T85" i="2"/>
  <c r="S85" i="2"/>
  <c r="R85" i="2"/>
  <c r="Q85" i="2"/>
  <c r="P85" i="2"/>
  <c r="O85" i="2"/>
  <c r="N85" i="2"/>
  <c r="M85" i="2"/>
  <c r="L85" i="2"/>
  <c r="K85" i="2"/>
  <c r="J85" i="2"/>
  <c r="I85" i="2"/>
  <c r="E85" i="2"/>
  <c r="D85" i="2"/>
  <c r="B85" i="2" s="1"/>
  <c r="CU84" i="2"/>
  <c r="CT84" i="2"/>
  <c r="CS84" i="2"/>
  <c r="CR84" i="2"/>
  <c r="CQ84" i="2"/>
  <c r="CP84" i="2"/>
  <c r="CO84" i="2"/>
  <c r="CN84" i="2"/>
  <c r="CM84" i="2"/>
  <c r="CL84" i="2"/>
  <c r="CK84" i="2"/>
  <c r="CJ84" i="2"/>
  <c r="CI84" i="2"/>
  <c r="CH84" i="2"/>
  <c r="CG84" i="2"/>
  <c r="CF84" i="2"/>
  <c r="CE84" i="2"/>
  <c r="CD84" i="2"/>
  <c r="CC84" i="2"/>
  <c r="CB84" i="2"/>
  <c r="CA84" i="2"/>
  <c r="BZ84" i="2"/>
  <c r="BY84" i="2"/>
  <c r="BX84" i="2"/>
  <c r="BW84" i="2"/>
  <c r="BV84" i="2"/>
  <c r="BU84" i="2"/>
  <c r="BT84" i="2"/>
  <c r="BS84" i="2"/>
  <c r="BR84" i="2"/>
  <c r="BQ84" i="2"/>
  <c r="BP84" i="2"/>
  <c r="BO84" i="2"/>
  <c r="BN84" i="2"/>
  <c r="BM84" i="2"/>
  <c r="BL84" i="2"/>
  <c r="BK84" i="2"/>
  <c r="BJ84" i="2"/>
  <c r="BI84" i="2"/>
  <c r="BH84" i="2"/>
  <c r="BG84" i="2"/>
  <c r="BF84" i="2"/>
  <c r="BE84" i="2"/>
  <c r="BD84" i="2"/>
  <c r="BC84" i="2"/>
  <c r="BB84" i="2"/>
  <c r="BA84" i="2"/>
  <c r="AZ84" i="2"/>
  <c r="AY84" i="2"/>
  <c r="AX84" i="2"/>
  <c r="AW84" i="2"/>
  <c r="AV84" i="2"/>
  <c r="AU84" i="2"/>
  <c r="AT84" i="2"/>
  <c r="AS84" i="2"/>
  <c r="AR84" i="2"/>
  <c r="AQ84" i="2"/>
  <c r="AP84" i="2"/>
  <c r="AO84" i="2"/>
  <c r="AN84" i="2"/>
  <c r="AM84" i="2"/>
  <c r="AL84" i="2"/>
  <c r="AK84" i="2"/>
  <c r="AJ84" i="2"/>
  <c r="AI84" i="2"/>
  <c r="AH84" i="2"/>
  <c r="AG84" i="2"/>
  <c r="AF84" i="2"/>
  <c r="AE84" i="2"/>
  <c r="AD84" i="2"/>
  <c r="AC84" i="2"/>
  <c r="AB84" i="2"/>
  <c r="Z84" i="2"/>
  <c r="Y84" i="2"/>
  <c r="X84" i="2"/>
  <c r="U84" i="2"/>
  <c r="T84" i="2"/>
  <c r="S84" i="2"/>
  <c r="R84" i="2"/>
  <c r="Q84" i="2"/>
  <c r="P84" i="2"/>
  <c r="O84" i="2"/>
  <c r="N84" i="2"/>
  <c r="M84" i="2"/>
  <c r="L84" i="2"/>
  <c r="K84" i="2"/>
  <c r="J84" i="2"/>
  <c r="I84" i="2"/>
  <c r="E84" i="2"/>
  <c r="D84" i="2"/>
  <c r="C84" i="2" s="1"/>
  <c r="CU83" i="2"/>
  <c r="CT83" i="2"/>
  <c r="CS83" i="2"/>
  <c r="CR83" i="2"/>
  <c r="CQ83" i="2"/>
  <c r="CP83" i="2"/>
  <c r="CO83" i="2"/>
  <c r="CN83" i="2"/>
  <c r="CM83" i="2"/>
  <c r="CL83" i="2"/>
  <c r="CK83" i="2"/>
  <c r="CJ83" i="2"/>
  <c r="CI83" i="2"/>
  <c r="CH83" i="2"/>
  <c r="CG83" i="2"/>
  <c r="CF83" i="2"/>
  <c r="CE83" i="2"/>
  <c r="CD83" i="2"/>
  <c r="CC83" i="2"/>
  <c r="CB83" i="2"/>
  <c r="CA83" i="2"/>
  <c r="BZ83" i="2"/>
  <c r="BY83" i="2"/>
  <c r="BX83" i="2"/>
  <c r="BW83" i="2"/>
  <c r="BV83" i="2"/>
  <c r="BU83" i="2"/>
  <c r="BT83" i="2"/>
  <c r="BS83" i="2"/>
  <c r="BR83" i="2"/>
  <c r="BQ83" i="2"/>
  <c r="BP83" i="2"/>
  <c r="BO83" i="2"/>
  <c r="BN83" i="2"/>
  <c r="BM83" i="2"/>
  <c r="BL83" i="2"/>
  <c r="BK83" i="2"/>
  <c r="BJ83" i="2"/>
  <c r="BI83" i="2"/>
  <c r="BH83" i="2"/>
  <c r="BG83" i="2"/>
  <c r="BF83" i="2"/>
  <c r="BE83" i="2"/>
  <c r="BD83" i="2"/>
  <c r="BC83" i="2"/>
  <c r="BB83" i="2"/>
  <c r="BA83" i="2"/>
  <c r="AZ83" i="2"/>
  <c r="AY83" i="2"/>
  <c r="AX83" i="2"/>
  <c r="AW83" i="2"/>
  <c r="AV83" i="2"/>
  <c r="AU83" i="2"/>
  <c r="AT83" i="2"/>
  <c r="AS83" i="2"/>
  <c r="AR83" i="2"/>
  <c r="AQ83" i="2"/>
  <c r="AP83" i="2"/>
  <c r="AO83" i="2"/>
  <c r="AN83" i="2"/>
  <c r="AM83" i="2"/>
  <c r="AL83" i="2"/>
  <c r="AK83" i="2"/>
  <c r="AJ83" i="2"/>
  <c r="AI83" i="2"/>
  <c r="AH83" i="2"/>
  <c r="AG83" i="2"/>
  <c r="AF83" i="2"/>
  <c r="AE83" i="2"/>
  <c r="AD83" i="2"/>
  <c r="AC83" i="2"/>
  <c r="AB83" i="2"/>
  <c r="Z83" i="2"/>
  <c r="Y83" i="2"/>
  <c r="X83" i="2"/>
  <c r="U83" i="2"/>
  <c r="T83" i="2"/>
  <c r="S83" i="2"/>
  <c r="R83" i="2"/>
  <c r="Q83" i="2"/>
  <c r="P83" i="2"/>
  <c r="O83" i="2"/>
  <c r="N83" i="2"/>
  <c r="M83" i="2"/>
  <c r="L83" i="2"/>
  <c r="K83" i="2"/>
  <c r="J83" i="2"/>
  <c r="I83" i="2"/>
  <c r="E83" i="2"/>
  <c r="D83" i="2"/>
  <c r="B83" i="2" s="1"/>
  <c r="CU82" i="2"/>
  <c r="CT82" i="2"/>
  <c r="CS82" i="2"/>
  <c r="CR82" i="2"/>
  <c r="CQ82" i="2"/>
  <c r="CP82" i="2"/>
  <c r="CO82" i="2"/>
  <c r="CN82" i="2"/>
  <c r="CM82" i="2"/>
  <c r="CL82" i="2"/>
  <c r="CK82" i="2"/>
  <c r="CJ82" i="2"/>
  <c r="CI82" i="2"/>
  <c r="CH82" i="2"/>
  <c r="CG82" i="2"/>
  <c r="CF82" i="2"/>
  <c r="CE82" i="2"/>
  <c r="CD82" i="2"/>
  <c r="CC82" i="2"/>
  <c r="CB82" i="2"/>
  <c r="CA82" i="2"/>
  <c r="BZ82" i="2"/>
  <c r="BY82" i="2"/>
  <c r="BX82" i="2"/>
  <c r="BW82" i="2"/>
  <c r="BV82" i="2"/>
  <c r="BU82" i="2"/>
  <c r="BT82" i="2"/>
  <c r="BS82" i="2"/>
  <c r="BR82" i="2"/>
  <c r="BQ82" i="2"/>
  <c r="BP82" i="2"/>
  <c r="BO82" i="2"/>
  <c r="BN82" i="2"/>
  <c r="BM82" i="2"/>
  <c r="BL82" i="2"/>
  <c r="BK82" i="2"/>
  <c r="BJ82" i="2"/>
  <c r="BI82" i="2"/>
  <c r="BH82" i="2"/>
  <c r="BG82" i="2"/>
  <c r="BF82" i="2"/>
  <c r="BE82" i="2"/>
  <c r="BD82" i="2"/>
  <c r="BC82" i="2"/>
  <c r="BB82" i="2"/>
  <c r="BA82" i="2"/>
  <c r="AZ82" i="2"/>
  <c r="AY82" i="2"/>
  <c r="AX82" i="2"/>
  <c r="AW82" i="2"/>
  <c r="AV82" i="2"/>
  <c r="AU82" i="2"/>
  <c r="AT82" i="2"/>
  <c r="AS82" i="2"/>
  <c r="AR82" i="2"/>
  <c r="AQ82" i="2"/>
  <c r="AP82" i="2"/>
  <c r="AO82" i="2"/>
  <c r="AN82" i="2"/>
  <c r="AM82" i="2"/>
  <c r="AL82" i="2"/>
  <c r="AK82" i="2"/>
  <c r="AJ82" i="2"/>
  <c r="AI82" i="2"/>
  <c r="AH82" i="2"/>
  <c r="AG82" i="2"/>
  <c r="AF82" i="2"/>
  <c r="AE82" i="2"/>
  <c r="AD82" i="2"/>
  <c r="AC82" i="2"/>
  <c r="AB82" i="2"/>
  <c r="Z82" i="2"/>
  <c r="Y82" i="2"/>
  <c r="X82" i="2"/>
  <c r="U82" i="2"/>
  <c r="T82" i="2"/>
  <c r="S82" i="2"/>
  <c r="R82" i="2"/>
  <c r="Q82" i="2"/>
  <c r="P82" i="2"/>
  <c r="O82" i="2"/>
  <c r="N82" i="2"/>
  <c r="M82" i="2"/>
  <c r="L82" i="2"/>
  <c r="K82" i="2"/>
  <c r="J82" i="2"/>
  <c r="I82" i="2"/>
  <c r="E82" i="2"/>
  <c r="D82" i="2"/>
  <c r="CU81" i="2"/>
  <c r="CT81" i="2"/>
  <c r="CS81" i="2"/>
  <c r="CR81" i="2"/>
  <c r="CQ81" i="2"/>
  <c r="CP81" i="2"/>
  <c r="CO81" i="2"/>
  <c r="CN81" i="2"/>
  <c r="CM81" i="2"/>
  <c r="CL81" i="2"/>
  <c r="CK81" i="2"/>
  <c r="CJ81" i="2"/>
  <c r="CI81" i="2"/>
  <c r="CH81" i="2"/>
  <c r="CG81" i="2"/>
  <c r="CF81" i="2"/>
  <c r="CE81" i="2"/>
  <c r="CD81" i="2"/>
  <c r="CC81" i="2"/>
  <c r="CB81" i="2"/>
  <c r="CA81" i="2"/>
  <c r="BZ81" i="2"/>
  <c r="BY81" i="2"/>
  <c r="BX81" i="2"/>
  <c r="BW81" i="2"/>
  <c r="BV81" i="2"/>
  <c r="BU81" i="2"/>
  <c r="BT81" i="2"/>
  <c r="BS81" i="2"/>
  <c r="BR81" i="2"/>
  <c r="BQ81" i="2"/>
  <c r="BP81" i="2"/>
  <c r="BO81" i="2"/>
  <c r="BN81" i="2"/>
  <c r="BM81" i="2"/>
  <c r="BL81" i="2"/>
  <c r="BK81" i="2"/>
  <c r="BJ81" i="2"/>
  <c r="BI81" i="2"/>
  <c r="BH81" i="2"/>
  <c r="BG81" i="2"/>
  <c r="BF81" i="2"/>
  <c r="BE81" i="2"/>
  <c r="BD81" i="2"/>
  <c r="BC81" i="2"/>
  <c r="BB81" i="2"/>
  <c r="BA81" i="2"/>
  <c r="AZ81" i="2"/>
  <c r="AY81" i="2"/>
  <c r="AX81" i="2"/>
  <c r="AW81" i="2"/>
  <c r="AV81" i="2"/>
  <c r="AU81" i="2"/>
  <c r="AT81" i="2"/>
  <c r="AS81" i="2"/>
  <c r="AR81" i="2"/>
  <c r="AQ81" i="2"/>
  <c r="AP81" i="2"/>
  <c r="AO81" i="2"/>
  <c r="AN81" i="2"/>
  <c r="AM81" i="2"/>
  <c r="AL81" i="2"/>
  <c r="AK81" i="2"/>
  <c r="AJ81" i="2"/>
  <c r="AI81" i="2"/>
  <c r="AH81" i="2"/>
  <c r="AG81" i="2"/>
  <c r="AF81" i="2"/>
  <c r="AE81" i="2"/>
  <c r="AD81" i="2"/>
  <c r="AC81" i="2"/>
  <c r="AB81" i="2"/>
  <c r="Z81" i="2"/>
  <c r="Y81" i="2"/>
  <c r="X81" i="2"/>
  <c r="U81" i="2"/>
  <c r="T81" i="2"/>
  <c r="S81" i="2"/>
  <c r="R81" i="2"/>
  <c r="Q81" i="2"/>
  <c r="P81" i="2"/>
  <c r="O81" i="2"/>
  <c r="N81" i="2"/>
  <c r="M81" i="2"/>
  <c r="L81" i="2"/>
  <c r="K81" i="2"/>
  <c r="J81" i="2"/>
  <c r="I81" i="2"/>
  <c r="E81" i="2"/>
  <c r="D81" i="2"/>
  <c r="B81" i="2" s="1"/>
  <c r="CU80" i="2"/>
  <c r="CT80" i="2"/>
  <c r="CS80" i="2"/>
  <c r="CR80" i="2"/>
  <c r="CQ80" i="2"/>
  <c r="CP80" i="2"/>
  <c r="CO80" i="2"/>
  <c r="CN80" i="2"/>
  <c r="CM80" i="2"/>
  <c r="CL80" i="2"/>
  <c r="CK80" i="2"/>
  <c r="CJ80" i="2"/>
  <c r="CI80" i="2"/>
  <c r="CH80" i="2"/>
  <c r="CG80" i="2"/>
  <c r="CF80" i="2"/>
  <c r="CE80" i="2"/>
  <c r="CD80" i="2"/>
  <c r="CC80" i="2"/>
  <c r="CB80" i="2"/>
  <c r="CA80" i="2"/>
  <c r="BZ80" i="2"/>
  <c r="BY80" i="2"/>
  <c r="BX80" i="2"/>
  <c r="BW80" i="2"/>
  <c r="BV80" i="2"/>
  <c r="BU80" i="2"/>
  <c r="BT80" i="2"/>
  <c r="BS80" i="2"/>
  <c r="BR80" i="2"/>
  <c r="BQ80" i="2"/>
  <c r="BP80" i="2"/>
  <c r="BO80" i="2"/>
  <c r="BN80" i="2"/>
  <c r="BM80" i="2"/>
  <c r="BL80" i="2"/>
  <c r="BK80" i="2"/>
  <c r="BJ80" i="2"/>
  <c r="BI80" i="2"/>
  <c r="BH80" i="2"/>
  <c r="BG80" i="2"/>
  <c r="BF80" i="2"/>
  <c r="BE80" i="2"/>
  <c r="BD80" i="2"/>
  <c r="BC80" i="2"/>
  <c r="BB80" i="2"/>
  <c r="BA80" i="2"/>
  <c r="AZ80" i="2"/>
  <c r="AY80" i="2"/>
  <c r="AX80" i="2"/>
  <c r="AW80" i="2"/>
  <c r="AV80" i="2"/>
  <c r="AU80" i="2"/>
  <c r="AT80" i="2"/>
  <c r="AS80" i="2"/>
  <c r="AR80" i="2"/>
  <c r="AQ80" i="2"/>
  <c r="AP80" i="2"/>
  <c r="AO80" i="2"/>
  <c r="AN80" i="2"/>
  <c r="AM80" i="2"/>
  <c r="AL80" i="2"/>
  <c r="AK80" i="2"/>
  <c r="AJ80" i="2"/>
  <c r="AI80" i="2"/>
  <c r="AH80" i="2"/>
  <c r="AG80" i="2"/>
  <c r="AF80" i="2"/>
  <c r="AE80" i="2"/>
  <c r="AD80" i="2"/>
  <c r="AC80" i="2"/>
  <c r="AB80" i="2"/>
  <c r="Z80" i="2"/>
  <c r="Y80" i="2"/>
  <c r="X80" i="2"/>
  <c r="U80" i="2"/>
  <c r="T80" i="2"/>
  <c r="S80" i="2"/>
  <c r="R80" i="2"/>
  <c r="Q80" i="2"/>
  <c r="P80" i="2"/>
  <c r="O80" i="2"/>
  <c r="N80" i="2"/>
  <c r="M80" i="2"/>
  <c r="L80" i="2"/>
  <c r="K80" i="2"/>
  <c r="J80" i="2"/>
  <c r="I80" i="2"/>
  <c r="E80" i="2"/>
  <c r="D80" i="2"/>
  <c r="A80" i="2" s="1"/>
  <c r="CU79" i="2"/>
  <c r="CT79" i="2"/>
  <c r="CS79" i="2"/>
  <c r="CR79" i="2"/>
  <c r="CQ79" i="2"/>
  <c r="CP79" i="2"/>
  <c r="CO79" i="2"/>
  <c r="CN79" i="2"/>
  <c r="CM79" i="2"/>
  <c r="CL79" i="2"/>
  <c r="CK79" i="2"/>
  <c r="CJ79" i="2"/>
  <c r="CI79" i="2"/>
  <c r="CH79" i="2"/>
  <c r="CG79" i="2"/>
  <c r="CF79" i="2"/>
  <c r="CE79" i="2"/>
  <c r="CD79" i="2"/>
  <c r="CC79" i="2"/>
  <c r="CB79" i="2"/>
  <c r="CA79" i="2"/>
  <c r="BZ79" i="2"/>
  <c r="BY79" i="2"/>
  <c r="BX79" i="2"/>
  <c r="BW79" i="2"/>
  <c r="BV79" i="2"/>
  <c r="BU79" i="2"/>
  <c r="BT79" i="2"/>
  <c r="BS79" i="2"/>
  <c r="BR79" i="2"/>
  <c r="BQ79" i="2"/>
  <c r="BP79" i="2"/>
  <c r="BO79" i="2"/>
  <c r="BN79" i="2"/>
  <c r="BM79" i="2"/>
  <c r="BL79" i="2"/>
  <c r="BK79" i="2"/>
  <c r="BJ79" i="2"/>
  <c r="BI79" i="2"/>
  <c r="BH79" i="2"/>
  <c r="BG79" i="2"/>
  <c r="BF79" i="2"/>
  <c r="BE79" i="2"/>
  <c r="BD79" i="2"/>
  <c r="BC79" i="2"/>
  <c r="BB79" i="2"/>
  <c r="BA79" i="2"/>
  <c r="AZ79" i="2"/>
  <c r="AY79" i="2"/>
  <c r="AX79" i="2"/>
  <c r="AW79" i="2"/>
  <c r="AV79" i="2"/>
  <c r="AU79" i="2"/>
  <c r="AT79" i="2"/>
  <c r="AS79" i="2"/>
  <c r="AR79" i="2"/>
  <c r="AQ79" i="2"/>
  <c r="AP79" i="2"/>
  <c r="AO79" i="2"/>
  <c r="AN79" i="2"/>
  <c r="AM79" i="2"/>
  <c r="AL79" i="2"/>
  <c r="AK79" i="2"/>
  <c r="AJ79" i="2"/>
  <c r="AI79" i="2"/>
  <c r="AH79" i="2"/>
  <c r="AG79" i="2"/>
  <c r="AF79" i="2"/>
  <c r="AE79" i="2"/>
  <c r="AD79" i="2"/>
  <c r="AC79" i="2"/>
  <c r="AB79" i="2"/>
  <c r="Z79" i="2"/>
  <c r="Y79" i="2"/>
  <c r="X79" i="2"/>
  <c r="U79" i="2"/>
  <c r="T79" i="2"/>
  <c r="S79" i="2"/>
  <c r="R79" i="2"/>
  <c r="Q79" i="2"/>
  <c r="P79" i="2"/>
  <c r="O79" i="2"/>
  <c r="N79" i="2"/>
  <c r="M79" i="2"/>
  <c r="L79" i="2"/>
  <c r="K79" i="2"/>
  <c r="J79" i="2"/>
  <c r="I79" i="2"/>
  <c r="E79" i="2"/>
  <c r="D79" i="2"/>
  <c r="B79" i="2" s="1"/>
  <c r="CU78" i="2"/>
  <c r="CT78" i="2"/>
  <c r="CS78" i="2"/>
  <c r="CR78" i="2"/>
  <c r="CQ78" i="2"/>
  <c r="CP78" i="2"/>
  <c r="CO78" i="2"/>
  <c r="CN78" i="2"/>
  <c r="CM78" i="2"/>
  <c r="CL78" i="2"/>
  <c r="CK78" i="2"/>
  <c r="CJ78" i="2"/>
  <c r="CI78" i="2"/>
  <c r="CH78" i="2"/>
  <c r="CG78" i="2"/>
  <c r="CF78" i="2"/>
  <c r="CE78" i="2"/>
  <c r="CD78" i="2"/>
  <c r="CC78" i="2"/>
  <c r="CB78" i="2"/>
  <c r="CA78" i="2"/>
  <c r="BZ78" i="2"/>
  <c r="BY78" i="2"/>
  <c r="BX78" i="2"/>
  <c r="BW78" i="2"/>
  <c r="BV78" i="2"/>
  <c r="BU78" i="2"/>
  <c r="BT78" i="2"/>
  <c r="BS78" i="2"/>
  <c r="BR78" i="2"/>
  <c r="BQ78" i="2"/>
  <c r="BP78" i="2"/>
  <c r="BO78" i="2"/>
  <c r="BN78" i="2"/>
  <c r="BM78" i="2"/>
  <c r="BL78" i="2"/>
  <c r="BK78" i="2"/>
  <c r="BJ78" i="2"/>
  <c r="BI78" i="2"/>
  <c r="BH78" i="2"/>
  <c r="BG78" i="2"/>
  <c r="BF78" i="2"/>
  <c r="BE78" i="2"/>
  <c r="BD78" i="2"/>
  <c r="BC78" i="2"/>
  <c r="BB78" i="2"/>
  <c r="BA78" i="2"/>
  <c r="AZ78" i="2"/>
  <c r="AY78" i="2"/>
  <c r="AX78" i="2"/>
  <c r="AW78" i="2"/>
  <c r="AV78" i="2"/>
  <c r="AU78" i="2"/>
  <c r="AT78" i="2"/>
  <c r="AS78" i="2"/>
  <c r="AR78" i="2"/>
  <c r="AQ78" i="2"/>
  <c r="AP78" i="2"/>
  <c r="AO78" i="2"/>
  <c r="AN78" i="2"/>
  <c r="AM78" i="2"/>
  <c r="AL78" i="2"/>
  <c r="AK78" i="2"/>
  <c r="AJ78" i="2"/>
  <c r="AI78" i="2"/>
  <c r="AH78" i="2"/>
  <c r="AG78" i="2"/>
  <c r="AF78" i="2"/>
  <c r="AE78" i="2"/>
  <c r="AD78" i="2"/>
  <c r="AC78" i="2"/>
  <c r="AB78" i="2"/>
  <c r="Z78" i="2"/>
  <c r="Y78" i="2"/>
  <c r="X78" i="2"/>
  <c r="U78" i="2"/>
  <c r="T78" i="2"/>
  <c r="S78" i="2"/>
  <c r="R78" i="2"/>
  <c r="Q78" i="2"/>
  <c r="P78" i="2"/>
  <c r="O78" i="2"/>
  <c r="N78" i="2"/>
  <c r="M78" i="2"/>
  <c r="L78" i="2"/>
  <c r="K78" i="2"/>
  <c r="J78" i="2"/>
  <c r="I78" i="2"/>
  <c r="E78" i="2"/>
  <c r="D78" i="2"/>
  <c r="CU77" i="2"/>
  <c r="CT77" i="2"/>
  <c r="CS77" i="2"/>
  <c r="CR77" i="2"/>
  <c r="CQ77" i="2"/>
  <c r="CP77" i="2"/>
  <c r="CO77" i="2"/>
  <c r="CN77" i="2"/>
  <c r="CM77" i="2"/>
  <c r="CL77" i="2"/>
  <c r="CK77" i="2"/>
  <c r="CJ77" i="2"/>
  <c r="CI77" i="2"/>
  <c r="CH77" i="2"/>
  <c r="CG77" i="2"/>
  <c r="CF77" i="2"/>
  <c r="CE77" i="2"/>
  <c r="CD77" i="2"/>
  <c r="CC77" i="2"/>
  <c r="CB77" i="2"/>
  <c r="CA77" i="2"/>
  <c r="BZ77" i="2"/>
  <c r="BY77" i="2"/>
  <c r="BX77" i="2"/>
  <c r="BW77" i="2"/>
  <c r="BV77" i="2"/>
  <c r="BU77" i="2"/>
  <c r="BT77" i="2"/>
  <c r="BS77" i="2"/>
  <c r="BR77" i="2"/>
  <c r="BQ77" i="2"/>
  <c r="BP77" i="2"/>
  <c r="BO77" i="2"/>
  <c r="BN77" i="2"/>
  <c r="BM77" i="2"/>
  <c r="BL77" i="2"/>
  <c r="BK77" i="2"/>
  <c r="BJ77" i="2"/>
  <c r="BI77" i="2"/>
  <c r="BH77" i="2"/>
  <c r="BG77" i="2"/>
  <c r="BF77" i="2"/>
  <c r="BE77" i="2"/>
  <c r="BD77" i="2"/>
  <c r="BC77" i="2"/>
  <c r="BB77" i="2"/>
  <c r="BA77" i="2"/>
  <c r="AZ77" i="2"/>
  <c r="AY77" i="2"/>
  <c r="AX77" i="2"/>
  <c r="AW77" i="2"/>
  <c r="AV77" i="2"/>
  <c r="AU77" i="2"/>
  <c r="AT77" i="2"/>
  <c r="AS77" i="2"/>
  <c r="AR77" i="2"/>
  <c r="AQ77" i="2"/>
  <c r="AP77" i="2"/>
  <c r="AO77" i="2"/>
  <c r="AN77" i="2"/>
  <c r="AM77" i="2"/>
  <c r="AL77" i="2"/>
  <c r="AK77" i="2"/>
  <c r="AJ77" i="2"/>
  <c r="AI77" i="2"/>
  <c r="AH77" i="2"/>
  <c r="AG77" i="2"/>
  <c r="AF77" i="2"/>
  <c r="AE77" i="2"/>
  <c r="AD77" i="2"/>
  <c r="AC77" i="2"/>
  <c r="AB77" i="2"/>
  <c r="Z77" i="2"/>
  <c r="Y77" i="2"/>
  <c r="X77" i="2"/>
  <c r="U77" i="2"/>
  <c r="T77" i="2"/>
  <c r="S77" i="2"/>
  <c r="R77" i="2"/>
  <c r="Q77" i="2"/>
  <c r="P77" i="2"/>
  <c r="O77" i="2"/>
  <c r="N77" i="2"/>
  <c r="M77" i="2"/>
  <c r="L77" i="2"/>
  <c r="K77" i="2"/>
  <c r="J77" i="2"/>
  <c r="I77" i="2"/>
  <c r="E77" i="2"/>
  <c r="D77" i="2"/>
  <c r="B77" i="2" s="1"/>
  <c r="CU76" i="2"/>
  <c r="CT76" i="2"/>
  <c r="CS76" i="2"/>
  <c r="CR76" i="2"/>
  <c r="CQ76" i="2"/>
  <c r="CP76" i="2"/>
  <c r="CO76" i="2"/>
  <c r="CN76" i="2"/>
  <c r="CM76" i="2"/>
  <c r="CL76" i="2"/>
  <c r="CK76" i="2"/>
  <c r="CJ76" i="2"/>
  <c r="CI76" i="2"/>
  <c r="CH76" i="2"/>
  <c r="CG76" i="2"/>
  <c r="CF76" i="2"/>
  <c r="CE76" i="2"/>
  <c r="CD76" i="2"/>
  <c r="CC76" i="2"/>
  <c r="CB76" i="2"/>
  <c r="CA76" i="2"/>
  <c r="BZ76" i="2"/>
  <c r="BY76" i="2"/>
  <c r="BX76" i="2"/>
  <c r="BW76" i="2"/>
  <c r="BV76" i="2"/>
  <c r="BU76" i="2"/>
  <c r="BT76" i="2"/>
  <c r="BS76" i="2"/>
  <c r="BR76" i="2"/>
  <c r="BQ76" i="2"/>
  <c r="BP76" i="2"/>
  <c r="BO76" i="2"/>
  <c r="BN76" i="2"/>
  <c r="BM76" i="2"/>
  <c r="BL76" i="2"/>
  <c r="BK76" i="2"/>
  <c r="BJ76" i="2"/>
  <c r="BI76" i="2"/>
  <c r="BH76" i="2"/>
  <c r="BG76" i="2"/>
  <c r="BF76" i="2"/>
  <c r="BE76" i="2"/>
  <c r="BD76" i="2"/>
  <c r="BC76" i="2"/>
  <c r="BB76" i="2"/>
  <c r="BA76" i="2"/>
  <c r="AZ76" i="2"/>
  <c r="AY76" i="2"/>
  <c r="AX76" i="2"/>
  <c r="AW76" i="2"/>
  <c r="AV76" i="2"/>
  <c r="AU76" i="2"/>
  <c r="AT76" i="2"/>
  <c r="AS76" i="2"/>
  <c r="AR76" i="2"/>
  <c r="AQ76" i="2"/>
  <c r="AP76" i="2"/>
  <c r="AO76" i="2"/>
  <c r="AN76" i="2"/>
  <c r="AM76" i="2"/>
  <c r="AL76" i="2"/>
  <c r="AK76" i="2"/>
  <c r="AJ76" i="2"/>
  <c r="AI76" i="2"/>
  <c r="AH76" i="2"/>
  <c r="AG76" i="2"/>
  <c r="AF76" i="2"/>
  <c r="AE76" i="2"/>
  <c r="AD76" i="2"/>
  <c r="AC76" i="2"/>
  <c r="AB76" i="2"/>
  <c r="Z76" i="2"/>
  <c r="Y76" i="2"/>
  <c r="X76" i="2"/>
  <c r="U76" i="2"/>
  <c r="T76" i="2"/>
  <c r="S76" i="2"/>
  <c r="R76" i="2"/>
  <c r="Q76" i="2"/>
  <c r="P76" i="2"/>
  <c r="O76" i="2"/>
  <c r="N76" i="2"/>
  <c r="M76" i="2"/>
  <c r="L76" i="2"/>
  <c r="K76" i="2"/>
  <c r="J76" i="2"/>
  <c r="I76" i="2"/>
  <c r="E76" i="2"/>
  <c r="D76" i="2"/>
  <c r="A76" i="2" s="1"/>
  <c r="CU75" i="2"/>
  <c r="CT75" i="2"/>
  <c r="CS75" i="2"/>
  <c r="CR75" i="2"/>
  <c r="CQ75" i="2"/>
  <c r="CP75" i="2"/>
  <c r="CO75" i="2"/>
  <c r="CN75" i="2"/>
  <c r="CM75" i="2"/>
  <c r="CL75" i="2"/>
  <c r="CK75" i="2"/>
  <c r="CJ75" i="2"/>
  <c r="CI75" i="2"/>
  <c r="CH75" i="2"/>
  <c r="CG75" i="2"/>
  <c r="CF75" i="2"/>
  <c r="CE75" i="2"/>
  <c r="CD75" i="2"/>
  <c r="CC75" i="2"/>
  <c r="CB75" i="2"/>
  <c r="CA75" i="2"/>
  <c r="BZ75" i="2"/>
  <c r="BY75" i="2"/>
  <c r="BX75" i="2"/>
  <c r="BW75" i="2"/>
  <c r="BV75" i="2"/>
  <c r="BU75" i="2"/>
  <c r="BT75" i="2"/>
  <c r="BS75" i="2"/>
  <c r="BR75" i="2"/>
  <c r="BQ75" i="2"/>
  <c r="BP75" i="2"/>
  <c r="BO75" i="2"/>
  <c r="BN75" i="2"/>
  <c r="BM75" i="2"/>
  <c r="BL75" i="2"/>
  <c r="BK75" i="2"/>
  <c r="BJ75" i="2"/>
  <c r="BI75" i="2"/>
  <c r="BH75" i="2"/>
  <c r="BG75" i="2"/>
  <c r="BF75" i="2"/>
  <c r="BE75" i="2"/>
  <c r="BD75" i="2"/>
  <c r="BC75" i="2"/>
  <c r="BB75" i="2"/>
  <c r="BA75" i="2"/>
  <c r="AZ75" i="2"/>
  <c r="AY75" i="2"/>
  <c r="AX75" i="2"/>
  <c r="AW75" i="2"/>
  <c r="AV75" i="2"/>
  <c r="AU75" i="2"/>
  <c r="AT75" i="2"/>
  <c r="AS75" i="2"/>
  <c r="AR75" i="2"/>
  <c r="AQ75" i="2"/>
  <c r="AP75" i="2"/>
  <c r="AO75" i="2"/>
  <c r="AN75" i="2"/>
  <c r="AM75" i="2"/>
  <c r="AL75" i="2"/>
  <c r="AK75" i="2"/>
  <c r="AJ75" i="2"/>
  <c r="AI75" i="2"/>
  <c r="AH75" i="2"/>
  <c r="AG75" i="2"/>
  <c r="AF75" i="2"/>
  <c r="AE75" i="2"/>
  <c r="AD75" i="2"/>
  <c r="AC75" i="2"/>
  <c r="AB75" i="2"/>
  <c r="Z75" i="2"/>
  <c r="Y75" i="2"/>
  <c r="X75" i="2"/>
  <c r="U75" i="2"/>
  <c r="T75" i="2"/>
  <c r="S75" i="2"/>
  <c r="R75" i="2"/>
  <c r="Q75" i="2"/>
  <c r="P75" i="2"/>
  <c r="O75" i="2"/>
  <c r="N75" i="2"/>
  <c r="M75" i="2"/>
  <c r="L75" i="2"/>
  <c r="K75" i="2"/>
  <c r="J75" i="2"/>
  <c r="I75" i="2"/>
  <c r="E75" i="2"/>
  <c r="D75" i="2"/>
  <c r="B75" i="2" s="1"/>
  <c r="CU74" i="2"/>
  <c r="CT74" i="2"/>
  <c r="CS74" i="2"/>
  <c r="CR74" i="2"/>
  <c r="CQ74" i="2"/>
  <c r="CP74" i="2"/>
  <c r="CO74" i="2"/>
  <c r="CN74" i="2"/>
  <c r="CM74" i="2"/>
  <c r="CL74" i="2"/>
  <c r="CK74" i="2"/>
  <c r="CJ74" i="2"/>
  <c r="CI74" i="2"/>
  <c r="CH74" i="2"/>
  <c r="CG74" i="2"/>
  <c r="CF74" i="2"/>
  <c r="CE74" i="2"/>
  <c r="CD74" i="2"/>
  <c r="CC74" i="2"/>
  <c r="CB74" i="2"/>
  <c r="CA74" i="2"/>
  <c r="BZ74" i="2"/>
  <c r="BY74" i="2"/>
  <c r="BX74" i="2"/>
  <c r="BW74" i="2"/>
  <c r="BV74" i="2"/>
  <c r="BU74" i="2"/>
  <c r="BT74" i="2"/>
  <c r="BS74" i="2"/>
  <c r="BR74" i="2"/>
  <c r="BQ74" i="2"/>
  <c r="BP74" i="2"/>
  <c r="BO74" i="2"/>
  <c r="BN74" i="2"/>
  <c r="BM74" i="2"/>
  <c r="BL74" i="2"/>
  <c r="BK74" i="2"/>
  <c r="BJ74" i="2"/>
  <c r="BI74" i="2"/>
  <c r="BH74" i="2"/>
  <c r="BG74" i="2"/>
  <c r="BF74" i="2"/>
  <c r="BE74" i="2"/>
  <c r="BD74" i="2"/>
  <c r="BC74" i="2"/>
  <c r="BB74" i="2"/>
  <c r="BA74" i="2"/>
  <c r="AZ74" i="2"/>
  <c r="AY74" i="2"/>
  <c r="AX74" i="2"/>
  <c r="AW74" i="2"/>
  <c r="AV74" i="2"/>
  <c r="AU74" i="2"/>
  <c r="AT74" i="2"/>
  <c r="AS74" i="2"/>
  <c r="AR74" i="2"/>
  <c r="AQ74" i="2"/>
  <c r="AP74" i="2"/>
  <c r="AO74" i="2"/>
  <c r="AN74" i="2"/>
  <c r="AM74" i="2"/>
  <c r="AL74" i="2"/>
  <c r="AK74" i="2"/>
  <c r="AJ74" i="2"/>
  <c r="AI74" i="2"/>
  <c r="AH74" i="2"/>
  <c r="AG74" i="2"/>
  <c r="AF74" i="2"/>
  <c r="AE74" i="2"/>
  <c r="AD74" i="2"/>
  <c r="AC74" i="2"/>
  <c r="AB74" i="2"/>
  <c r="Z74" i="2"/>
  <c r="Y74" i="2"/>
  <c r="X74" i="2"/>
  <c r="U74" i="2"/>
  <c r="T74" i="2"/>
  <c r="S74" i="2"/>
  <c r="R74" i="2"/>
  <c r="Q74" i="2"/>
  <c r="P74" i="2"/>
  <c r="O74" i="2"/>
  <c r="N74" i="2"/>
  <c r="M74" i="2"/>
  <c r="L74" i="2"/>
  <c r="K74" i="2"/>
  <c r="J74" i="2"/>
  <c r="I74" i="2"/>
  <c r="E74" i="2"/>
  <c r="D74" i="2"/>
  <c r="CU73" i="2"/>
  <c r="CT73" i="2"/>
  <c r="CS73" i="2"/>
  <c r="CR73" i="2"/>
  <c r="CQ73" i="2"/>
  <c r="CP73" i="2"/>
  <c r="CO73" i="2"/>
  <c r="CN73" i="2"/>
  <c r="CM73" i="2"/>
  <c r="CL73" i="2"/>
  <c r="CK73" i="2"/>
  <c r="CJ73" i="2"/>
  <c r="CI73" i="2"/>
  <c r="CH73" i="2"/>
  <c r="CG73" i="2"/>
  <c r="CF73" i="2"/>
  <c r="CE73" i="2"/>
  <c r="CD73" i="2"/>
  <c r="CC73" i="2"/>
  <c r="CB73" i="2"/>
  <c r="CA73" i="2"/>
  <c r="BZ73" i="2"/>
  <c r="BY73" i="2"/>
  <c r="BX73" i="2"/>
  <c r="BW73" i="2"/>
  <c r="BV73" i="2"/>
  <c r="BU73" i="2"/>
  <c r="BT73" i="2"/>
  <c r="BS73" i="2"/>
  <c r="BR73" i="2"/>
  <c r="BQ73" i="2"/>
  <c r="BP73" i="2"/>
  <c r="BO73" i="2"/>
  <c r="BN73" i="2"/>
  <c r="BM73" i="2"/>
  <c r="BL73" i="2"/>
  <c r="BK73" i="2"/>
  <c r="BJ73" i="2"/>
  <c r="BI73" i="2"/>
  <c r="BH73" i="2"/>
  <c r="BG73" i="2"/>
  <c r="BF73" i="2"/>
  <c r="BE73" i="2"/>
  <c r="BD73" i="2"/>
  <c r="BC73" i="2"/>
  <c r="BB73" i="2"/>
  <c r="BA73" i="2"/>
  <c r="AZ73" i="2"/>
  <c r="AY73" i="2"/>
  <c r="AX73" i="2"/>
  <c r="AW73" i="2"/>
  <c r="AV73" i="2"/>
  <c r="AU73" i="2"/>
  <c r="AT73" i="2"/>
  <c r="AS73" i="2"/>
  <c r="AR73" i="2"/>
  <c r="AQ73" i="2"/>
  <c r="AP73" i="2"/>
  <c r="AO73" i="2"/>
  <c r="AN73" i="2"/>
  <c r="AM73" i="2"/>
  <c r="AL73" i="2"/>
  <c r="AK73" i="2"/>
  <c r="AJ73" i="2"/>
  <c r="AI73" i="2"/>
  <c r="AH73" i="2"/>
  <c r="AG73" i="2"/>
  <c r="AF73" i="2"/>
  <c r="AE73" i="2"/>
  <c r="AD73" i="2"/>
  <c r="AC73" i="2"/>
  <c r="AB73" i="2"/>
  <c r="Z73" i="2"/>
  <c r="Y73" i="2"/>
  <c r="X73" i="2"/>
  <c r="U73" i="2"/>
  <c r="T73" i="2"/>
  <c r="S73" i="2"/>
  <c r="R73" i="2"/>
  <c r="Q73" i="2"/>
  <c r="P73" i="2"/>
  <c r="O73" i="2"/>
  <c r="N73" i="2"/>
  <c r="M73" i="2"/>
  <c r="L73" i="2"/>
  <c r="K73" i="2"/>
  <c r="J73" i="2"/>
  <c r="I73" i="2"/>
  <c r="E73" i="2"/>
  <c r="D73" i="2"/>
  <c r="B73" i="2" s="1"/>
  <c r="CU72" i="2"/>
  <c r="CT72" i="2"/>
  <c r="CS72" i="2"/>
  <c r="CR72" i="2"/>
  <c r="CQ72" i="2"/>
  <c r="CP72" i="2"/>
  <c r="CO72" i="2"/>
  <c r="CN72" i="2"/>
  <c r="CM72" i="2"/>
  <c r="CL72" i="2"/>
  <c r="CK72" i="2"/>
  <c r="CJ72" i="2"/>
  <c r="CI72" i="2"/>
  <c r="CH72" i="2"/>
  <c r="CG72" i="2"/>
  <c r="CF72" i="2"/>
  <c r="CE72" i="2"/>
  <c r="CD72" i="2"/>
  <c r="CC72" i="2"/>
  <c r="CB72" i="2"/>
  <c r="CA72" i="2"/>
  <c r="BZ72" i="2"/>
  <c r="BY72" i="2"/>
  <c r="BX72" i="2"/>
  <c r="BW72" i="2"/>
  <c r="BV72" i="2"/>
  <c r="BU72" i="2"/>
  <c r="BT72" i="2"/>
  <c r="BS72" i="2"/>
  <c r="BR72" i="2"/>
  <c r="BQ72" i="2"/>
  <c r="BP72" i="2"/>
  <c r="BO72" i="2"/>
  <c r="BN72" i="2"/>
  <c r="BM72" i="2"/>
  <c r="BL72" i="2"/>
  <c r="BK72" i="2"/>
  <c r="BJ72" i="2"/>
  <c r="BI72" i="2"/>
  <c r="BH72" i="2"/>
  <c r="BG72" i="2"/>
  <c r="BF72" i="2"/>
  <c r="BE72" i="2"/>
  <c r="BD72" i="2"/>
  <c r="BC72" i="2"/>
  <c r="BB72" i="2"/>
  <c r="BA72" i="2"/>
  <c r="AZ72" i="2"/>
  <c r="AY72" i="2"/>
  <c r="AX72" i="2"/>
  <c r="AW72" i="2"/>
  <c r="AV72" i="2"/>
  <c r="AU72" i="2"/>
  <c r="AT72" i="2"/>
  <c r="AS72" i="2"/>
  <c r="AR72" i="2"/>
  <c r="AQ72" i="2"/>
  <c r="AP72" i="2"/>
  <c r="AO72" i="2"/>
  <c r="AN72" i="2"/>
  <c r="AM72" i="2"/>
  <c r="AL72" i="2"/>
  <c r="AK72" i="2"/>
  <c r="AJ72" i="2"/>
  <c r="AI72" i="2"/>
  <c r="AH72" i="2"/>
  <c r="AG72" i="2"/>
  <c r="AF72" i="2"/>
  <c r="AE72" i="2"/>
  <c r="AD72" i="2"/>
  <c r="AC72" i="2"/>
  <c r="AB72" i="2"/>
  <c r="Z72" i="2"/>
  <c r="Y72" i="2"/>
  <c r="X72" i="2"/>
  <c r="U72" i="2"/>
  <c r="T72" i="2"/>
  <c r="S72" i="2"/>
  <c r="R72" i="2"/>
  <c r="Q72" i="2"/>
  <c r="P72" i="2"/>
  <c r="O72" i="2"/>
  <c r="N72" i="2"/>
  <c r="M72" i="2"/>
  <c r="L72" i="2"/>
  <c r="K72" i="2"/>
  <c r="J72" i="2"/>
  <c r="I72" i="2"/>
  <c r="E72" i="2"/>
  <c r="D72" i="2"/>
  <c r="A72" i="2" s="1"/>
  <c r="CU71" i="2"/>
  <c r="CT71" i="2"/>
  <c r="CS71" i="2"/>
  <c r="CR71" i="2"/>
  <c r="CQ71" i="2"/>
  <c r="CP71" i="2"/>
  <c r="CO71" i="2"/>
  <c r="CN71" i="2"/>
  <c r="CM71" i="2"/>
  <c r="CL71" i="2"/>
  <c r="CK71" i="2"/>
  <c r="CJ71" i="2"/>
  <c r="CI71" i="2"/>
  <c r="CH71" i="2"/>
  <c r="CG71" i="2"/>
  <c r="CF71" i="2"/>
  <c r="CE71" i="2"/>
  <c r="CD71" i="2"/>
  <c r="CC71" i="2"/>
  <c r="CB71" i="2"/>
  <c r="CA71" i="2"/>
  <c r="BZ71" i="2"/>
  <c r="BY71" i="2"/>
  <c r="BX71" i="2"/>
  <c r="BW71" i="2"/>
  <c r="BV71" i="2"/>
  <c r="BU71" i="2"/>
  <c r="BT71" i="2"/>
  <c r="BS71" i="2"/>
  <c r="BR71" i="2"/>
  <c r="BQ71" i="2"/>
  <c r="BP71" i="2"/>
  <c r="BO71" i="2"/>
  <c r="BN71" i="2"/>
  <c r="BM71" i="2"/>
  <c r="BL71" i="2"/>
  <c r="BK71" i="2"/>
  <c r="BJ71" i="2"/>
  <c r="BI71" i="2"/>
  <c r="BH71" i="2"/>
  <c r="BG71" i="2"/>
  <c r="BF71" i="2"/>
  <c r="BE71" i="2"/>
  <c r="BD71" i="2"/>
  <c r="BC71" i="2"/>
  <c r="BB71" i="2"/>
  <c r="BA71" i="2"/>
  <c r="AZ71" i="2"/>
  <c r="AY71" i="2"/>
  <c r="AX71" i="2"/>
  <c r="AW71" i="2"/>
  <c r="AV71" i="2"/>
  <c r="AU71" i="2"/>
  <c r="AT71" i="2"/>
  <c r="AS71" i="2"/>
  <c r="AR71" i="2"/>
  <c r="AQ71" i="2"/>
  <c r="AP71" i="2"/>
  <c r="AO71" i="2"/>
  <c r="AN71" i="2"/>
  <c r="AM71" i="2"/>
  <c r="AL71" i="2"/>
  <c r="AK71" i="2"/>
  <c r="AJ71" i="2"/>
  <c r="AI71" i="2"/>
  <c r="AH71" i="2"/>
  <c r="AG71" i="2"/>
  <c r="AF71" i="2"/>
  <c r="AE71" i="2"/>
  <c r="AD71" i="2"/>
  <c r="AC71" i="2"/>
  <c r="AB71" i="2"/>
  <c r="Z71" i="2"/>
  <c r="Y71" i="2"/>
  <c r="X71" i="2"/>
  <c r="U71" i="2"/>
  <c r="T71" i="2"/>
  <c r="S71" i="2"/>
  <c r="R71" i="2"/>
  <c r="Q71" i="2"/>
  <c r="P71" i="2"/>
  <c r="O71" i="2"/>
  <c r="N71" i="2"/>
  <c r="M71" i="2"/>
  <c r="L71" i="2"/>
  <c r="K71" i="2"/>
  <c r="J71" i="2"/>
  <c r="I71" i="2"/>
  <c r="E71" i="2"/>
  <c r="D71" i="2"/>
  <c r="B71" i="2" s="1"/>
  <c r="CU70" i="2"/>
  <c r="CT70" i="2"/>
  <c r="CS70" i="2"/>
  <c r="CR70" i="2"/>
  <c r="CQ70" i="2"/>
  <c r="CP70" i="2"/>
  <c r="CO70" i="2"/>
  <c r="CN70" i="2"/>
  <c r="CM70" i="2"/>
  <c r="CL70" i="2"/>
  <c r="CK70" i="2"/>
  <c r="CJ70" i="2"/>
  <c r="CI70" i="2"/>
  <c r="CH70" i="2"/>
  <c r="CG70" i="2"/>
  <c r="CF70" i="2"/>
  <c r="CE70" i="2"/>
  <c r="CD70" i="2"/>
  <c r="CC70" i="2"/>
  <c r="CB70" i="2"/>
  <c r="CA70" i="2"/>
  <c r="BZ70" i="2"/>
  <c r="BY70" i="2"/>
  <c r="BX70" i="2"/>
  <c r="BW70" i="2"/>
  <c r="BV70" i="2"/>
  <c r="BU70" i="2"/>
  <c r="BT70" i="2"/>
  <c r="BS70" i="2"/>
  <c r="BR70" i="2"/>
  <c r="BQ70" i="2"/>
  <c r="BP70" i="2"/>
  <c r="BO70" i="2"/>
  <c r="BN70" i="2"/>
  <c r="BM70" i="2"/>
  <c r="BL70" i="2"/>
  <c r="BK70" i="2"/>
  <c r="BJ70" i="2"/>
  <c r="BI70" i="2"/>
  <c r="BH70" i="2"/>
  <c r="BG70" i="2"/>
  <c r="BF70" i="2"/>
  <c r="BE70" i="2"/>
  <c r="BD70" i="2"/>
  <c r="BC70" i="2"/>
  <c r="BB70" i="2"/>
  <c r="BA70" i="2"/>
  <c r="AZ70" i="2"/>
  <c r="AY70" i="2"/>
  <c r="AX70" i="2"/>
  <c r="AW70" i="2"/>
  <c r="AV70" i="2"/>
  <c r="AU70" i="2"/>
  <c r="AT70" i="2"/>
  <c r="AS70" i="2"/>
  <c r="AR70" i="2"/>
  <c r="AQ70" i="2"/>
  <c r="AP70" i="2"/>
  <c r="AO70" i="2"/>
  <c r="AN70" i="2"/>
  <c r="AM70" i="2"/>
  <c r="AL70" i="2"/>
  <c r="AK70" i="2"/>
  <c r="AJ70" i="2"/>
  <c r="AI70" i="2"/>
  <c r="AH70" i="2"/>
  <c r="AG70" i="2"/>
  <c r="AF70" i="2"/>
  <c r="AE70" i="2"/>
  <c r="AD70" i="2"/>
  <c r="AC70" i="2"/>
  <c r="AB70" i="2"/>
  <c r="Z70" i="2"/>
  <c r="Y70" i="2"/>
  <c r="X70" i="2"/>
  <c r="U70" i="2"/>
  <c r="T70" i="2"/>
  <c r="S70" i="2"/>
  <c r="R70" i="2"/>
  <c r="Q70" i="2"/>
  <c r="P70" i="2"/>
  <c r="O70" i="2"/>
  <c r="N70" i="2"/>
  <c r="M70" i="2"/>
  <c r="L70" i="2"/>
  <c r="K70" i="2"/>
  <c r="J70" i="2"/>
  <c r="I70" i="2"/>
  <c r="E70" i="2"/>
  <c r="D70" i="2"/>
  <c r="CU69" i="2"/>
  <c r="CT69" i="2"/>
  <c r="CS69" i="2"/>
  <c r="CR69" i="2"/>
  <c r="CQ69" i="2"/>
  <c r="CP69" i="2"/>
  <c r="CO69" i="2"/>
  <c r="CN69" i="2"/>
  <c r="CM69" i="2"/>
  <c r="CL69" i="2"/>
  <c r="CK69" i="2"/>
  <c r="CJ69" i="2"/>
  <c r="CI69" i="2"/>
  <c r="CH69" i="2"/>
  <c r="CG69" i="2"/>
  <c r="CF69" i="2"/>
  <c r="CE69" i="2"/>
  <c r="CD69" i="2"/>
  <c r="CC69" i="2"/>
  <c r="CB69" i="2"/>
  <c r="CA69" i="2"/>
  <c r="BZ69" i="2"/>
  <c r="BY69" i="2"/>
  <c r="BX69" i="2"/>
  <c r="BW69" i="2"/>
  <c r="BV69" i="2"/>
  <c r="BU69" i="2"/>
  <c r="BT69" i="2"/>
  <c r="BS69" i="2"/>
  <c r="BR69" i="2"/>
  <c r="BQ69" i="2"/>
  <c r="BP69" i="2"/>
  <c r="BO69" i="2"/>
  <c r="BN69" i="2"/>
  <c r="BM69" i="2"/>
  <c r="BL69" i="2"/>
  <c r="BK69" i="2"/>
  <c r="BJ69" i="2"/>
  <c r="BI69" i="2"/>
  <c r="BH69" i="2"/>
  <c r="BG69" i="2"/>
  <c r="BF69" i="2"/>
  <c r="BE69" i="2"/>
  <c r="BD69" i="2"/>
  <c r="BC69" i="2"/>
  <c r="BB69" i="2"/>
  <c r="BA69" i="2"/>
  <c r="AZ69" i="2"/>
  <c r="AY69" i="2"/>
  <c r="AX69" i="2"/>
  <c r="AW69" i="2"/>
  <c r="AV69" i="2"/>
  <c r="AU69" i="2"/>
  <c r="AT69" i="2"/>
  <c r="AS69" i="2"/>
  <c r="AR69" i="2"/>
  <c r="AQ69" i="2"/>
  <c r="AP69" i="2"/>
  <c r="AO69" i="2"/>
  <c r="AN69" i="2"/>
  <c r="AM69" i="2"/>
  <c r="AL69" i="2"/>
  <c r="AK69" i="2"/>
  <c r="AJ69" i="2"/>
  <c r="AI69" i="2"/>
  <c r="AH69" i="2"/>
  <c r="AG69" i="2"/>
  <c r="AF69" i="2"/>
  <c r="AE69" i="2"/>
  <c r="AD69" i="2"/>
  <c r="AC69" i="2"/>
  <c r="AB69" i="2"/>
  <c r="Z69" i="2"/>
  <c r="Y69" i="2"/>
  <c r="X69" i="2"/>
  <c r="U69" i="2"/>
  <c r="T69" i="2"/>
  <c r="S69" i="2"/>
  <c r="R69" i="2"/>
  <c r="Q69" i="2"/>
  <c r="P69" i="2"/>
  <c r="O69" i="2"/>
  <c r="N69" i="2"/>
  <c r="M69" i="2"/>
  <c r="L69" i="2"/>
  <c r="K69" i="2"/>
  <c r="J69" i="2"/>
  <c r="I69" i="2"/>
  <c r="E69" i="2"/>
  <c r="D69" i="2"/>
  <c r="B69" i="2" s="1"/>
  <c r="CU68" i="2"/>
  <c r="CT68" i="2"/>
  <c r="CS68" i="2"/>
  <c r="CR68" i="2"/>
  <c r="CQ68" i="2"/>
  <c r="CP68" i="2"/>
  <c r="CO68" i="2"/>
  <c r="CN68" i="2"/>
  <c r="CM68" i="2"/>
  <c r="CL68" i="2"/>
  <c r="CK68" i="2"/>
  <c r="CJ68" i="2"/>
  <c r="CI68" i="2"/>
  <c r="CH68" i="2"/>
  <c r="CG68" i="2"/>
  <c r="CF68" i="2"/>
  <c r="CE68" i="2"/>
  <c r="CD68" i="2"/>
  <c r="CC68" i="2"/>
  <c r="CB68" i="2"/>
  <c r="CA68" i="2"/>
  <c r="BZ68" i="2"/>
  <c r="BY68" i="2"/>
  <c r="BX68" i="2"/>
  <c r="BW68" i="2"/>
  <c r="BV68" i="2"/>
  <c r="BU68" i="2"/>
  <c r="BT68" i="2"/>
  <c r="BS68" i="2"/>
  <c r="BR68" i="2"/>
  <c r="BQ68" i="2"/>
  <c r="BP68" i="2"/>
  <c r="BO68" i="2"/>
  <c r="BN68" i="2"/>
  <c r="BM68" i="2"/>
  <c r="BL68" i="2"/>
  <c r="BK68" i="2"/>
  <c r="BJ68" i="2"/>
  <c r="BI68" i="2"/>
  <c r="BH68" i="2"/>
  <c r="BG68" i="2"/>
  <c r="BF68" i="2"/>
  <c r="BE68" i="2"/>
  <c r="BD68" i="2"/>
  <c r="BC68" i="2"/>
  <c r="BB68" i="2"/>
  <c r="BA68" i="2"/>
  <c r="AZ68" i="2"/>
  <c r="AY68" i="2"/>
  <c r="AX68" i="2"/>
  <c r="AW68" i="2"/>
  <c r="AV68" i="2"/>
  <c r="AU68" i="2"/>
  <c r="AT68" i="2"/>
  <c r="AS68" i="2"/>
  <c r="AR68" i="2"/>
  <c r="AQ68" i="2"/>
  <c r="AP68" i="2"/>
  <c r="AO68" i="2"/>
  <c r="AN68" i="2"/>
  <c r="AM68" i="2"/>
  <c r="AL68" i="2"/>
  <c r="AK68" i="2"/>
  <c r="AJ68" i="2"/>
  <c r="AI68" i="2"/>
  <c r="AH68" i="2"/>
  <c r="AG68" i="2"/>
  <c r="AF68" i="2"/>
  <c r="AE68" i="2"/>
  <c r="AD68" i="2"/>
  <c r="AC68" i="2"/>
  <c r="AB68" i="2"/>
  <c r="Z68" i="2"/>
  <c r="Y68" i="2"/>
  <c r="X68" i="2"/>
  <c r="U68" i="2"/>
  <c r="T68" i="2"/>
  <c r="S68" i="2"/>
  <c r="R68" i="2"/>
  <c r="Q68" i="2"/>
  <c r="P68" i="2"/>
  <c r="O68" i="2"/>
  <c r="N68" i="2"/>
  <c r="M68" i="2"/>
  <c r="L68" i="2"/>
  <c r="K68" i="2"/>
  <c r="J68" i="2"/>
  <c r="I68" i="2"/>
  <c r="E68" i="2"/>
  <c r="D68" i="2"/>
  <c r="A68" i="2" s="1"/>
  <c r="CU67" i="2"/>
  <c r="CT67" i="2"/>
  <c r="CS67" i="2"/>
  <c r="CR67" i="2"/>
  <c r="CQ67" i="2"/>
  <c r="CP67" i="2"/>
  <c r="CO67" i="2"/>
  <c r="CN67" i="2"/>
  <c r="CM67" i="2"/>
  <c r="CL67" i="2"/>
  <c r="CK67" i="2"/>
  <c r="CJ67" i="2"/>
  <c r="CI67" i="2"/>
  <c r="CH67" i="2"/>
  <c r="CG67" i="2"/>
  <c r="CF67" i="2"/>
  <c r="CE67" i="2"/>
  <c r="CD67" i="2"/>
  <c r="CC67" i="2"/>
  <c r="CB67" i="2"/>
  <c r="CA67" i="2"/>
  <c r="BZ67" i="2"/>
  <c r="BY67" i="2"/>
  <c r="BX67" i="2"/>
  <c r="BW67" i="2"/>
  <c r="BV67" i="2"/>
  <c r="BU67" i="2"/>
  <c r="BT67" i="2"/>
  <c r="BS67" i="2"/>
  <c r="BR67" i="2"/>
  <c r="BQ67" i="2"/>
  <c r="BP67" i="2"/>
  <c r="BO67" i="2"/>
  <c r="BN67" i="2"/>
  <c r="BM67" i="2"/>
  <c r="BL67" i="2"/>
  <c r="BK67" i="2"/>
  <c r="BJ67" i="2"/>
  <c r="BI67" i="2"/>
  <c r="BH67" i="2"/>
  <c r="BG67" i="2"/>
  <c r="BF67" i="2"/>
  <c r="BE67" i="2"/>
  <c r="BD67" i="2"/>
  <c r="BC67" i="2"/>
  <c r="BB67" i="2"/>
  <c r="BA67" i="2"/>
  <c r="AZ67" i="2"/>
  <c r="AY67" i="2"/>
  <c r="AX67" i="2"/>
  <c r="AW67" i="2"/>
  <c r="AV67" i="2"/>
  <c r="AU67" i="2"/>
  <c r="AT67" i="2"/>
  <c r="AS67" i="2"/>
  <c r="AR67" i="2"/>
  <c r="AQ67" i="2"/>
  <c r="AP67" i="2"/>
  <c r="AO67" i="2"/>
  <c r="AN67" i="2"/>
  <c r="AM67" i="2"/>
  <c r="AL67" i="2"/>
  <c r="AK67" i="2"/>
  <c r="AJ67" i="2"/>
  <c r="AI67" i="2"/>
  <c r="AH67" i="2"/>
  <c r="AG67" i="2"/>
  <c r="AF67" i="2"/>
  <c r="AE67" i="2"/>
  <c r="AD67" i="2"/>
  <c r="AC67" i="2"/>
  <c r="AB67" i="2"/>
  <c r="Z67" i="2"/>
  <c r="Y67" i="2"/>
  <c r="X67" i="2"/>
  <c r="U67" i="2"/>
  <c r="T67" i="2"/>
  <c r="S67" i="2"/>
  <c r="R67" i="2"/>
  <c r="Q67" i="2"/>
  <c r="P67" i="2"/>
  <c r="O67" i="2"/>
  <c r="N67" i="2"/>
  <c r="M67" i="2"/>
  <c r="L67" i="2"/>
  <c r="K67" i="2"/>
  <c r="J67" i="2"/>
  <c r="I67" i="2"/>
  <c r="E67" i="2"/>
  <c r="D67" i="2"/>
  <c r="B67" i="2" s="1"/>
  <c r="CU66" i="2"/>
  <c r="CT66" i="2"/>
  <c r="CS66" i="2"/>
  <c r="CR66" i="2"/>
  <c r="CQ66" i="2"/>
  <c r="CP66" i="2"/>
  <c r="CO66" i="2"/>
  <c r="CN66" i="2"/>
  <c r="CM66" i="2"/>
  <c r="CL66" i="2"/>
  <c r="CK66" i="2"/>
  <c r="CJ66" i="2"/>
  <c r="CI66" i="2"/>
  <c r="CH66" i="2"/>
  <c r="CG66" i="2"/>
  <c r="CF66" i="2"/>
  <c r="CE66" i="2"/>
  <c r="CD66" i="2"/>
  <c r="CC66" i="2"/>
  <c r="CB66" i="2"/>
  <c r="CA66" i="2"/>
  <c r="BZ66" i="2"/>
  <c r="BY66" i="2"/>
  <c r="BX66" i="2"/>
  <c r="BW66" i="2"/>
  <c r="BV66" i="2"/>
  <c r="BU66" i="2"/>
  <c r="BT66" i="2"/>
  <c r="BS66" i="2"/>
  <c r="BR66" i="2"/>
  <c r="BQ66" i="2"/>
  <c r="BP66" i="2"/>
  <c r="BO66" i="2"/>
  <c r="BN66" i="2"/>
  <c r="BM66" i="2"/>
  <c r="BL66" i="2"/>
  <c r="BK66" i="2"/>
  <c r="BJ66" i="2"/>
  <c r="BI66" i="2"/>
  <c r="BH66" i="2"/>
  <c r="BG66" i="2"/>
  <c r="BF66" i="2"/>
  <c r="BE66" i="2"/>
  <c r="BD66" i="2"/>
  <c r="BC66" i="2"/>
  <c r="BB66" i="2"/>
  <c r="BA66" i="2"/>
  <c r="AZ66" i="2"/>
  <c r="AY66" i="2"/>
  <c r="AX66" i="2"/>
  <c r="AW66" i="2"/>
  <c r="AV66" i="2"/>
  <c r="AU66" i="2"/>
  <c r="AT66" i="2"/>
  <c r="AS66" i="2"/>
  <c r="AR66" i="2"/>
  <c r="AQ66" i="2"/>
  <c r="AP66" i="2"/>
  <c r="AO66" i="2"/>
  <c r="AN66" i="2"/>
  <c r="AM66" i="2"/>
  <c r="AL66" i="2"/>
  <c r="AK66" i="2"/>
  <c r="AJ66" i="2"/>
  <c r="AI66" i="2"/>
  <c r="AH66" i="2"/>
  <c r="AG66" i="2"/>
  <c r="AF66" i="2"/>
  <c r="AE66" i="2"/>
  <c r="AD66" i="2"/>
  <c r="AC66" i="2"/>
  <c r="AB66" i="2"/>
  <c r="Z66" i="2"/>
  <c r="Y66" i="2"/>
  <c r="X66" i="2"/>
  <c r="U66" i="2"/>
  <c r="T66" i="2"/>
  <c r="S66" i="2"/>
  <c r="R66" i="2"/>
  <c r="Q66" i="2"/>
  <c r="P66" i="2"/>
  <c r="O66" i="2"/>
  <c r="N66" i="2"/>
  <c r="M66" i="2"/>
  <c r="L66" i="2"/>
  <c r="K66" i="2"/>
  <c r="J66" i="2"/>
  <c r="I66" i="2"/>
  <c r="E66" i="2"/>
  <c r="D66" i="2"/>
  <c r="CU65" i="2"/>
  <c r="CT65" i="2"/>
  <c r="CS65" i="2"/>
  <c r="CR65" i="2"/>
  <c r="CQ65" i="2"/>
  <c r="CP65" i="2"/>
  <c r="CO65" i="2"/>
  <c r="CN65" i="2"/>
  <c r="CM65" i="2"/>
  <c r="CL65" i="2"/>
  <c r="CK65" i="2"/>
  <c r="CJ65" i="2"/>
  <c r="CI65" i="2"/>
  <c r="CH65" i="2"/>
  <c r="CG65" i="2"/>
  <c r="CF65" i="2"/>
  <c r="CE65" i="2"/>
  <c r="CD65" i="2"/>
  <c r="CC65" i="2"/>
  <c r="CB65" i="2"/>
  <c r="CA65" i="2"/>
  <c r="BZ65" i="2"/>
  <c r="BY65" i="2"/>
  <c r="BX65" i="2"/>
  <c r="BW65" i="2"/>
  <c r="BV65" i="2"/>
  <c r="BU65" i="2"/>
  <c r="BT65" i="2"/>
  <c r="BS65" i="2"/>
  <c r="BR65" i="2"/>
  <c r="BQ65" i="2"/>
  <c r="BP65" i="2"/>
  <c r="BO65" i="2"/>
  <c r="BN65" i="2"/>
  <c r="BM65" i="2"/>
  <c r="BL65" i="2"/>
  <c r="BK65" i="2"/>
  <c r="BJ65" i="2"/>
  <c r="BI65" i="2"/>
  <c r="BH65" i="2"/>
  <c r="BG65" i="2"/>
  <c r="BF65" i="2"/>
  <c r="BE65" i="2"/>
  <c r="BD65" i="2"/>
  <c r="BC65" i="2"/>
  <c r="BB65" i="2"/>
  <c r="BA65" i="2"/>
  <c r="AZ65" i="2"/>
  <c r="AY65" i="2"/>
  <c r="AX65" i="2"/>
  <c r="AW65" i="2"/>
  <c r="AV65" i="2"/>
  <c r="AU65" i="2"/>
  <c r="AT65" i="2"/>
  <c r="AS65" i="2"/>
  <c r="AR65" i="2"/>
  <c r="AQ65" i="2"/>
  <c r="AP65" i="2"/>
  <c r="AO65" i="2"/>
  <c r="AN65" i="2"/>
  <c r="AM65" i="2"/>
  <c r="AL65" i="2"/>
  <c r="AK65" i="2"/>
  <c r="AJ65" i="2"/>
  <c r="AI65" i="2"/>
  <c r="AH65" i="2"/>
  <c r="AG65" i="2"/>
  <c r="AF65" i="2"/>
  <c r="AE65" i="2"/>
  <c r="AD65" i="2"/>
  <c r="AC65" i="2"/>
  <c r="AB65" i="2"/>
  <c r="Z65" i="2"/>
  <c r="Y65" i="2"/>
  <c r="X65" i="2"/>
  <c r="U65" i="2"/>
  <c r="T65" i="2"/>
  <c r="S65" i="2"/>
  <c r="R65" i="2"/>
  <c r="Q65" i="2"/>
  <c r="P65" i="2"/>
  <c r="O65" i="2"/>
  <c r="N65" i="2"/>
  <c r="M65" i="2"/>
  <c r="L65" i="2"/>
  <c r="K65" i="2"/>
  <c r="J65" i="2"/>
  <c r="I65" i="2"/>
  <c r="E65" i="2"/>
  <c r="D65" i="2"/>
  <c r="B65" i="2" s="1"/>
  <c r="CU64" i="2"/>
  <c r="CT64" i="2"/>
  <c r="CS64" i="2"/>
  <c r="CR64" i="2"/>
  <c r="CQ64" i="2"/>
  <c r="CP64" i="2"/>
  <c r="CO64" i="2"/>
  <c r="CN64" i="2"/>
  <c r="CM64" i="2"/>
  <c r="CL64" i="2"/>
  <c r="CK64" i="2"/>
  <c r="CJ64" i="2"/>
  <c r="CI64" i="2"/>
  <c r="CH64" i="2"/>
  <c r="CG64" i="2"/>
  <c r="CF64" i="2"/>
  <c r="CE64" i="2"/>
  <c r="CD64" i="2"/>
  <c r="CC64" i="2"/>
  <c r="CB64" i="2"/>
  <c r="CA64" i="2"/>
  <c r="BZ64" i="2"/>
  <c r="BY64" i="2"/>
  <c r="BX64" i="2"/>
  <c r="BW64" i="2"/>
  <c r="BV64" i="2"/>
  <c r="BU64" i="2"/>
  <c r="BT64" i="2"/>
  <c r="BS64" i="2"/>
  <c r="BR64" i="2"/>
  <c r="BQ64" i="2"/>
  <c r="BP64" i="2"/>
  <c r="BO64" i="2"/>
  <c r="BN64" i="2"/>
  <c r="BM64" i="2"/>
  <c r="BL64" i="2"/>
  <c r="BK64" i="2"/>
  <c r="BJ64" i="2"/>
  <c r="BI64" i="2"/>
  <c r="BH64" i="2"/>
  <c r="BG64" i="2"/>
  <c r="BF64" i="2"/>
  <c r="BE64" i="2"/>
  <c r="BD64" i="2"/>
  <c r="BC64" i="2"/>
  <c r="BB64" i="2"/>
  <c r="BA64" i="2"/>
  <c r="AZ64" i="2"/>
  <c r="AY64" i="2"/>
  <c r="AX64" i="2"/>
  <c r="AW64" i="2"/>
  <c r="AV64" i="2"/>
  <c r="AU64" i="2"/>
  <c r="AT64" i="2"/>
  <c r="AS64" i="2"/>
  <c r="AR64" i="2"/>
  <c r="AQ64" i="2"/>
  <c r="AP64" i="2"/>
  <c r="AO64" i="2"/>
  <c r="AN64" i="2"/>
  <c r="AM64" i="2"/>
  <c r="AL64" i="2"/>
  <c r="AK64" i="2"/>
  <c r="AJ64" i="2"/>
  <c r="AI64" i="2"/>
  <c r="AH64" i="2"/>
  <c r="AG64" i="2"/>
  <c r="AF64" i="2"/>
  <c r="AE64" i="2"/>
  <c r="AD64" i="2"/>
  <c r="AC64" i="2"/>
  <c r="AB64" i="2"/>
  <c r="Z64" i="2"/>
  <c r="Y64" i="2"/>
  <c r="X64" i="2"/>
  <c r="U64" i="2"/>
  <c r="T64" i="2"/>
  <c r="S64" i="2"/>
  <c r="R64" i="2"/>
  <c r="Q64" i="2"/>
  <c r="P64" i="2"/>
  <c r="O64" i="2"/>
  <c r="N64" i="2"/>
  <c r="M64" i="2"/>
  <c r="L64" i="2"/>
  <c r="K64" i="2"/>
  <c r="J64" i="2"/>
  <c r="I64" i="2"/>
  <c r="E64" i="2"/>
  <c r="D64" i="2"/>
  <c r="A64" i="2" s="1"/>
  <c r="CU63" i="2"/>
  <c r="CT63" i="2"/>
  <c r="CS63" i="2"/>
  <c r="CR63" i="2"/>
  <c r="CQ63" i="2"/>
  <c r="CP63" i="2"/>
  <c r="CO63" i="2"/>
  <c r="CN63" i="2"/>
  <c r="CM63" i="2"/>
  <c r="CL63" i="2"/>
  <c r="CK63" i="2"/>
  <c r="CJ63" i="2"/>
  <c r="CI63" i="2"/>
  <c r="CH63" i="2"/>
  <c r="CG63" i="2"/>
  <c r="CF63" i="2"/>
  <c r="CE63" i="2"/>
  <c r="CD63" i="2"/>
  <c r="CC63" i="2"/>
  <c r="CB63" i="2"/>
  <c r="CA63" i="2"/>
  <c r="BZ63" i="2"/>
  <c r="BY63" i="2"/>
  <c r="BX63" i="2"/>
  <c r="BW63" i="2"/>
  <c r="BV63" i="2"/>
  <c r="BU63" i="2"/>
  <c r="BT63" i="2"/>
  <c r="BS63" i="2"/>
  <c r="BR63" i="2"/>
  <c r="BQ63" i="2"/>
  <c r="BP63" i="2"/>
  <c r="BO63" i="2"/>
  <c r="BN63" i="2"/>
  <c r="BM63" i="2"/>
  <c r="BL63" i="2"/>
  <c r="BK63" i="2"/>
  <c r="BJ63" i="2"/>
  <c r="BI63" i="2"/>
  <c r="BH63" i="2"/>
  <c r="BG63" i="2"/>
  <c r="BF63" i="2"/>
  <c r="BE63" i="2"/>
  <c r="BD63" i="2"/>
  <c r="BC63" i="2"/>
  <c r="BB63" i="2"/>
  <c r="BA63" i="2"/>
  <c r="AZ63" i="2"/>
  <c r="AY63" i="2"/>
  <c r="AX63" i="2"/>
  <c r="AW63" i="2"/>
  <c r="AV63" i="2"/>
  <c r="AU63" i="2"/>
  <c r="AT63" i="2"/>
  <c r="AS63" i="2"/>
  <c r="AR63" i="2"/>
  <c r="AQ63" i="2"/>
  <c r="AP63" i="2"/>
  <c r="AO63" i="2"/>
  <c r="AN63" i="2"/>
  <c r="AM63" i="2"/>
  <c r="AL63" i="2"/>
  <c r="AK63" i="2"/>
  <c r="AJ63" i="2"/>
  <c r="AI63" i="2"/>
  <c r="AH63" i="2"/>
  <c r="AG63" i="2"/>
  <c r="AF63" i="2"/>
  <c r="AE63" i="2"/>
  <c r="AD63" i="2"/>
  <c r="AC63" i="2"/>
  <c r="AB63" i="2"/>
  <c r="Z63" i="2"/>
  <c r="Y63" i="2"/>
  <c r="X63" i="2"/>
  <c r="U63" i="2"/>
  <c r="T63" i="2"/>
  <c r="S63" i="2"/>
  <c r="R63" i="2"/>
  <c r="Q63" i="2"/>
  <c r="P63" i="2"/>
  <c r="O63" i="2"/>
  <c r="N63" i="2"/>
  <c r="M63" i="2"/>
  <c r="L63" i="2"/>
  <c r="K63" i="2"/>
  <c r="J63" i="2"/>
  <c r="I63" i="2"/>
  <c r="E63" i="2"/>
  <c r="D63" i="2"/>
  <c r="C63" i="2" s="1"/>
  <c r="CU62" i="2"/>
  <c r="CT62" i="2"/>
  <c r="CS62" i="2"/>
  <c r="CR62" i="2"/>
  <c r="CQ62" i="2"/>
  <c r="CP62" i="2"/>
  <c r="CO62" i="2"/>
  <c r="CN62" i="2"/>
  <c r="CM62" i="2"/>
  <c r="CL62" i="2"/>
  <c r="CK62" i="2"/>
  <c r="CJ62" i="2"/>
  <c r="CI62" i="2"/>
  <c r="CH62" i="2"/>
  <c r="CG62" i="2"/>
  <c r="CF62" i="2"/>
  <c r="CE62" i="2"/>
  <c r="CD62" i="2"/>
  <c r="CC62" i="2"/>
  <c r="CB62" i="2"/>
  <c r="CA62" i="2"/>
  <c r="BZ62" i="2"/>
  <c r="BY62" i="2"/>
  <c r="BX62" i="2"/>
  <c r="BW62" i="2"/>
  <c r="BV62" i="2"/>
  <c r="BU62" i="2"/>
  <c r="BT62" i="2"/>
  <c r="BS62" i="2"/>
  <c r="BR62" i="2"/>
  <c r="BQ62" i="2"/>
  <c r="BP62" i="2"/>
  <c r="BO62" i="2"/>
  <c r="BN62" i="2"/>
  <c r="BM62" i="2"/>
  <c r="BL62" i="2"/>
  <c r="BK62" i="2"/>
  <c r="BJ62" i="2"/>
  <c r="BI62" i="2"/>
  <c r="BH62" i="2"/>
  <c r="BG62" i="2"/>
  <c r="BF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F62" i="2"/>
  <c r="AE62" i="2"/>
  <c r="AD62" i="2"/>
  <c r="AC62" i="2"/>
  <c r="AB62" i="2"/>
  <c r="Z62" i="2"/>
  <c r="Y62" i="2"/>
  <c r="X62" i="2"/>
  <c r="U62" i="2"/>
  <c r="T62" i="2"/>
  <c r="S62" i="2"/>
  <c r="R62" i="2"/>
  <c r="Q62" i="2"/>
  <c r="P62" i="2"/>
  <c r="O62" i="2"/>
  <c r="N62" i="2"/>
  <c r="M62" i="2"/>
  <c r="L62" i="2"/>
  <c r="K62" i="2"/>
  <c r="J62" i="2"/>
  <c r="I62" i="2"/>
  <c r="E62" i="2"/>
  <c r="D62" i="2"/>
  <c r="CU61" i="2"/>
  <c r="CT61" i="2"/>
  <c r="CS61" i="2"/>
  <c r="CR61" i="2"/>
  <c r="CQ61" i="2"/>
  <c r="CP61" i="2"/>
  <c r="CO61" i="2"/>
  <c r="CN61" i="2"/>
  <c r="CM61" i="2"/>
  <c r="CL61" i="2"/>
  <c r="CK61" i="2"/>
  <c r="CJ61" i="2"/>
  <c r="CI61" i="2"/>
  <c r="CH61" i="2"/>
  <c r="CG61" i="2"/>
  <c r="CF61" i="2"/>
  <c r="CE61" i="2"/>
  <c r="CD61" i="2"/>
  <c r="CC61" i="2"/>
  <c r="CB61" i="2"/>
  <c r="CA61" i="2"/>
  <c r="BZ61" i="2"/>
  <c r="BY61" i="2"/>
  <c r="BX61" i="2"/>
  <c r="BW61" i="2"/>
  <c r="BV61" i="2"/>
  <c r="BU61" i="2"/>
  <c r="BT61" i="2"/>
  <c r="BS61" i="2"/>
  <c r="BR61" i="2"/>
  <c r="BQ61" i="2"/>
  <c r="BP61" i="2"/>
  <c r="BO61" i="2"/>
  <c r="BN61" i="2"/>
  <c r="BM61" i="2"/>
  <c r="BL61" i="2"/>
  <c r="BK61" i="2"/>
  <c r="BJ61" i="2"/>
  <c r="BI61" i="2"/>
  <c r="BH61" i="2"/>
  <c r="BG61" i="2"/>
  <c r="BF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Z61" i="2"/>
  <c r="Y61" i="2"/>
  <c r="X61" i="2"/>
  <c r="U61" i="2"/>
  <c r="T61" i="2"/>
  <c r="S61" i="2"/>
  <c r="R61" i="2"/>
  <c r="Q61" i="2"/>
  <c r="P61" i="2"/>
  <c r="O61" i="2"/>
  <c r="N61" i="2"/>
  <c r="M61" i="2"/>
  <c r="L61" i="2"/>
  <c r="K61" i="2"/>
  <c r="J61" i="2"/>
  <c r="I61" i="2"/>
  <c r="E61" i="2"/>
  <c r="D61" i="2"/>
  <c r="B61" i="2" s="1"/>
  <c r="CU60" i="2"/>
  <c r="CT60" i="2"/>
  <c r="CS60" i="2"/>
  <c r="CR60" i="2"/>
  <c r="CQ60" i="2"/>
  <c r="CP60" i="2"/>
  <c r="CO60" i="2"/>
  <c r="CN60" i="2"/>
  <c r="CM60" i="2"/>
  <c r="CL60" i="2"/>
  <c r="CK60" i="2"/>
  <c r="CJ60" i="2"/>
  <c r="CI60" i="2"/>
  <c r="CH60" i="2"/>
  <c r="CG60" i="2"/>
  <c r="CF60" i="2"/>
  <c r="CE60" i="2"/>
  <c r="CD60" i="2"/>
  <c r="CC60" i="2"/>
  <c r="CB60" i="2"/>
  <c r="CA60" i="2"/>
  <c r="BZ60" i="2"/>
  <c r="BY60" i="2"/>
  <c r="BX60" i="2"/>
  <c r="BW60" i="2"/>
  <c r="BV60" i="2"/>
  <c r="BU60" i="2"/>
  <c r="BT60" i="2"/>
  <c r="BS60" i="2"/>
  <c r="BR60" i="2"/>
  <c r="BQ60" i="2"/>
  <c r="BP60" i="2"/>
  <c r="BO60" i="2"/>
  <c r="BN60" i="2"/>
  <c r="BM60" i="2"/>
  <c r="BL60" i="2"/>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Z60" i="2"/>
  <c r="Y60" i="2"/>
  <c r="X60" i="2"/>
  <c r="U60" i="2"/>
  <c r="T60" i="2"/>
  <c r="S60" i="2"/>
  <c r="R60" i="2"/>
  <c r="Q60" i="2"/>
  <c r="P60" i="2"/>
  <c r="O60" i="2"/>
  <c r="N60" i="2"/>
  <c r="M60" i="2"/>
  <c r="L60" i="2"/>
  <c r="K60" i="2"/>
  <c r="J60" i="2"/>
  <c r="I60" i="2"/>
  <c r="E60" i="2"/>
  <c r="D60" i="2"/>
  <c r="A60" i="2" s="1"/>
  <c r="CU59" i="2"/>
  <c r="CT59" i="2"/>
  <c r="CS59" i="2"/>
  <c r="CR59" i="2"/>
  <c r="CQ59" i="2"/>
  <c r="CP59" i="2"/>
  <c r="CO59" i="2"/>
  <c r="CN59" i="2"/>
  <c r="CM59" i="2"/>
  <c r="CL59" i="2"/>
  <c r="CK59" i="2"/>
  <c r="CJ59" i="2"/>
  <c r="CI59" i="2"/>
  <c r="CH59" i="2"/>
  <c r="CG59" i="2"/>
  <c r="CF59" i="2"/>
  <c r="CE59" i="2"/>
  <c r="CD59" i="2"/>
  <c r="CC59" i="2"/>
  <c r="CB59" i="2"/>
  <c r="CA59" i="2"/>
  <c r="BZ59" i="2"/>
  <c r="BY59" i="2"/>
  <c r="BX59" i="2"/>
  <c r="BW59" i="2"/>
  <c r="BV59" i="2"/>
  <c r="BU59" i="2"/>
  <c r="BT59" i="2"/>
  <c r="BS59" i="2"/>
  <c r="BR59" i="2"/>
  <c r="BQ59" i="2"/>
  <c r="BP59" i="2"/>
  <c r="BO59" i="2"/>
  <c r="BN59" i="2"/>
  <c r="BM59" i="2"/>
  <c r="BL59" i="2"/>
  <c r="BK59" i="2"/>
  <c r="BJ59" i="2"/>
  <c r="BI59" i="2"/>
  <c r="BH59" i="2"/>
  <c r="BG59" i="2"/>
  <c r="BF59" i="2"/>
  <c r="BE59" i="2"/>
  <c r="BD59" i="2"/>
  <c r="BC59" i="2"/>
  <c r="BB59" i="2"/>
  <c r="BA59" i="2"/>
  <c r="AZ59" i="2"/>
  <c r="AY59" i="2"/>
  <c r="AX59" i="2"/>
  <c r="AW59" i="2"/>
  <c r="AV59" i="2"/>
  <c r="AU59" i="2"/>
  <c r="AT59" i="2"/>
  <c r="AS59" i="2"/>
  <c r="AR59" i="2"/>
  <c r="AQ59" i="2"/>
  <c r="AP59" i="2"/>
  <c r="AO59" i="2"/>
  <c r="AN59" i="2"/>
  <c r="AM59" i="2"/>
  <c r="AL59" i="2"/>
  <c r="AK59" i="2"/>
  <c r="AJ59" i="2"/>
  <c r="AI59" i="2"/>
  <c r="AH59" i="2"/>
  <c r="AG59" i="2"/>
  <c r="AF59" i="2"/>
  <c r="AE59" i="2"/>
  <c r="AD59" i="2"/>
  <c r="AC59" i="2"/>
  <c r="AB59" i="2"/>
  <c r="Z59" i="2"/>
  <c r="Y59" i="2"/>
  <c r="X59" i="2"/>
  <c r="U59" i="2"/>
  <c r="T59" i="2"/>
  <c r="S59" i="2"/>
  <c r="R59" i="2"/>
  <c r="Q59" i="2"/>
  <c r="P59" i="2"/>
  <c r="O59" i="2"/>
  <c r="N59" i="2"/>
  <c r="M59" i="2"/>
  <c r="L59" i="2"/>
  <c r="K59" i="2"/>
  <c r="J59" i="2"/>
  <c r="I59" i="2"/>
  <c r="E59" i="2"/>
  <c r="D59" i="2"/>
  <c r="C59" i="2" s="1"/>
  <c r="CU58" i="2"/>
  <c r="CT58" i="2"/>
  <c r="CS58" i="2"/>
  <c r="CR58" i="2"/>
  <c r="CQ58" i="2"/>
  <c r="CP58" i="2"/>
  <c r="CO58" i="2"/>
  <c r="CN58" i="2"/>
  <c r="CM58" i="2"/>
  <c r="CL58" i="2"/>
  <c r="CK58" i="2"/>
  <c r="CJ58" i="2"/>
  <c r="CI58" i="2"/>
  <c r="CH58" i="2"/>
  <c r="CG58" i="2"/>
  <c r="CF58" i="2"/>
  <c r="CE58" i="2"/>
  <c r="CD58" i="2"/>
  <c r="CC58" i="2"/>
  <c r="CB58" i="2"/>
  <c r="CA58" i="2"/>
  <c r="BZ58" i="2"/>
  <c r="BY58" i="2"/>
  <c r="BX58" i="2"/>
  <c r="BW58" i="2"/>
  <c r="BV58" i="2"/>
  <c r="BU58" i="2"/>
  <c r="BT58" i="2"/>
  <c r="BS58" i="2"/>
  <c r="BR58" i="2"/>
  <c r="BQ58" i="2"/>
  <c r="BP58" i="2"/>
  <c r="BO58" i="2"/>
  <c r="BN58" i="2"/>
  <c r="BM58" i="2"/>
  <c r="BL58" i="2"/>
  <c r="BK58" i="2"/>
  <c r="BJ58" i="2"/>
  <c r="BI58" i="2"/>
  <c r="BH58" i="2"/>
  <c r="BG58" i="2"/>
  <c r="BF58" i="2"/>
  <c r="BE58" i="2"/>
  <c r="BD58" i="2"/>
  <c r="BC58" i="2"/>
  <c r="BB58" i="2"/>
  <c r="BA58" i="2"/>
  <c r="AZ58" i="2"/>
  <c r="AY58" i="2"/>
  <c r="AX58" i="2"/>
  <c r="AW58" i="2"/>
  <c r="AV58" i="2"/>
  <c r="AU58" i="2"/>
  <c r="AT58" i="2"/>
  <c r="AS58" i="2"/>
  <c r="AR58" i="2"/>
  <c r="AQ58" i="2"/>
  <c r="AP58" i="2"/>
  <c r="AO58" i="2"/>
  <c r="AN58" i="2"/>
  <c r="AM58" i="2"/>
  <c r="AL58" i="2"/>
  <c r="AK58" i="2"/>
  <c r="AJ58" i="2"/>
  <c r="AI58" i="2"/>
  <c r="AH58" i="2"/>
  <c r="AG58" i="2"/>
  <c r="AF58" i="2"/>
  <c r="AE58" i="2"/>
  <c r="AD58" i="2"/>
  <c r="AC58" i="2"/>
  <c r="AB58" i="2"/>
  <c r="Z58" i="2"/>
  <c r="Y58" i="2"/>
  <c r="X58" i="2"/>
  <c r="U58" i="2"/>
  <c r="T58" i="2"/>
  <c r="S58" i="2"/>
  <c r="R58" i="2"/>
  <c r="Q58" i="2"/>
  <c r="P58" i="2"/>
  <c r="O58" i="2"/>
  <c r="N58" i="2"/>
  <c r="M58" i="2"/>
  <c r="L58" i="2"/>
  <c r="K58" i="2"/>
  <c r="J58" i="2"/>
  <c r="I58" i="2"/>
  <c r="E58" i="2"/>
  <c r="D58" i="2"/>
  <c r="CU57" i="2"/>
  <c r="CT57" i="2"/>
  <c r="CS57" i="2"/>
  <c r="CR57" i="2"/>
  <c r="CQ57" i="2"/>
  <c r="CP57" i="2"/>
  <c r="CO57" i="2"/>
  <c r="CN57" i="2"/>
  <c r="CM57" i="2"/>
  <c r="CL57" i="2"/>
  <c r="CK57" i="2"/>
  <c r="CJ57" i="2"/>
  <c r="CI57" i="2"/>
  <c r="CH57" i="2"/>
  <c r="CG57" i="2"/>
  <c r="CF57" i="2"/>
  <c r="CE57" i="2"/>
  <c r="CD57" i="2"/>
  <c r="CC57" i="2"/>
  <c r="CB57" i="2"/>
  <c r="CA57" i="2"/>
  <c r="BZ57" i="2"/>
  <c r="BY57" i="2"/>
  <c r="BX57" i="2"/>
  <c r="BW57" i="2"/>
  <c r="BV57" i="2"/>
  <c r="BU57" i="2"/>
  <c r="BT57" i="2"/>
  <c r="BS57" i="2"/>
  <c r="BR57" i="2"/>
  <c r="BQ57" i="2"/>
  <c r="BP57" i="2"/>
  <c r="BO57" i="2"/>
  <c r="BN57" i="2"/>
  <c r="BM57" i="2"/>
  <c r="BL57" i="2"/>
  <c r="BK57" i="2"/>
  <c r="BJ57" i="2"/>
  <c r="BI57" i="2"/>
  <c r="BH57" i="2"/>
  <c r="BG57" i="2"/>
  <c r="BF57" i="2"/>
  <c r="BE57" i="2"/>
  <c r="BD57"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Z57" i="2"/>
  <c r="Y57" i="2"/>
  <c r="X57" i="2"/>
  <c r="U57" i="2"/>
  <c r="T57" i="2"/>
  <c r="S57" i="2"/>
  <c r="R57" i="2"/>
  <c r="Q57" i="2"/>
  <c r="P57" i="2"/>
  <c r="O57" i="2"/>
  <c r="N57" i="2"/>
  <c r="M57" i="2"/>
  <c r="L57" i="2"/>
  <c r="K57" i="2"/>
  <c r="J57" i="2"/>
  <c r="I57" i="2"/>
  <c r="E57" i="2"/>
  <c r="D57" i="2"/>
  <c r="B57" i="2" s="1"/>
  <c r="CU56" i="2"/>
  <c r="CT56" i="2"/>
  <c r="CS56" i="2"/>
  <c r="CR56" i="2"/>
  <c r="CQ56" i="2"/>
  <c r="CP56" i="2"/>
  <c r="CO56" i="2"/>
  <c r="CN56" i="2"/>
  <c r="CM56" i="2"/>
  <c r="CL56" i="2"/>
  <c r="CK56" i="2"/>
  <c r="CJ56" i="2"/>
  <c r="CI56" i="2"/>
  <c r="CH56" i="2"/>
  <c r="CG56" i="2"/>
  <c r="CF56" i="2"/>
  <c r="CE56" i="2"/>
  <c r="CD56" i="2"/>
  <c r="CC56" i="2"/>
  <c r="CB56" i="2"/>
  <c r="CA56" i="2"/>
  <c r="BZ56" i="2"/>
  <c r="BY56" i="2"/>
  <c r="BX56" i="2"/>
  <c r="BW56" i="2"/>
  <c r="BV56" i="2"/>
  <c r="BU56" i="2"/>
  <c r="BT56" i="2"/>
  <c r="BS56" i="2"/>
  <c r="BR56" i="2"/>
  <c r="BQ56" i="2"/>
  <c r="BP56" i="2"/>
  <c r="BO56" i="2"/>
  <c r="BN56" i="2"/>
  <c r="BM56" i="2"/>
  <c r="BL56" i="2"/>
  <c r="BK56" i="2"/>
  <c r="BJ56" i="2"/>
  <c r="BI56" i="2"/>
  <c r="BH56" i="2"/>
  <c r="BG56" i="2"/>
  <c r="BF56" i="2"/>
  <c r="BE56" i="2"/>
  <c r="BD56"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Z56" i="2"/>
  <c r="Y56" i="2"/>
  <c r="X56" i="2"/>
  <c r="U56" i="2"/>
  <c r="T56" i="2"/>
  <c r="S56" i="2"/>
  <c r="R56" i="2"/>
  <c r="Q56" i="2"/>
  <c r="P56" i="2"/>
  <c r="O56" i="2"/>
  <c r="N56" i="2"/>
  <c r="M56" i="2"/>
  <c r="L56" i="2"/>
  <c r="K56" i="2"/>
  <c r="J56" i="2"/>
  <c r="I56" i="2"/>
  <c r="E56" i="2"/>
  <c r="D56" i="2"/>
  <c r="A56" i="2" s="1"/>
  <c r="CU55" i="2"/>
  <c r="CT55" i="2"/>
  <c r="CS55" i="2"/>
  <c r="CR55" i="2"/>
  <c r="CQ55" i="2"/>
  <c r="CP55" i="2"/>
  <c r="CO55" i="2"/>
  <c r="CN55" i="2"/>
  <c r="CM55" i="2"/>
  <c r="CL55" i="2"/>
  <c r="CK55" i="2"/>
  <c r="CJ55" i="2"/>
  <c r="CI55" i="2"/>
  <c r="CH55" i="2"/>
  <c r="CG55" i="2"/>
  <c r="CF55" i="2"/>
  <c r="CE55" i="2"/>
  <c r="CD55" i="2"/>
  <c r="CC55" i="2"/>
  <c r="CB55" i="2"/>
  <c r="CA55" i="2"/>
  <c r="BZ55" i="2"/>
  <c r="BY55" i="2"/>
  <c r="BX55" i="2"/>
  <c r="BW55" i="2"/>
  <c r="BV55" i="2"/>
  <c r="BU55" i="2"/>
  <c r="BT55" i="2"/>
  <c r="BS55" i="2"/>
  <c r="BR55" i="2"/>
  <c r="BQ55" i="2"/>
  <c r="BP55" i="2"/>
  <c r="BO55" i="2"/>
  <c r="BN55" i="2"/>
  <c r="BM55" i="2"/>
  <c r="BL55" i="2"/>
  <c r="BK55" i="2"/>
  <c r="BJ55" i="2"/>
  <c r="BI55" i="2"/>
  <c r="BH55" i="2"/>
  <c r="BG55" i="2"/>
  <c r="BF55" i="2"/>
  <c r="BE55" i="2"/>
  <c r="BD55" i="2"/>
  <c r="BC55" i="2"/>
  <c r="BB55" i="2"/>
  <c r="BA55" i="2"/>
  <c r="AZ55" i="2"/>
  <c r="AY55" i="2"/>
  <c r="AX55" i="2"/>
  <c r="AW55" i="2"/>
  <c r="AV55" i="2"/>
  <c r="AU55" i="2"/>
  <c r="AT55" i="2"/>
  <c r="AS55" i="2"/>
  <c r="AR55" i="2"/>
  <c r="AQ55" i="2"/>
  <c r="AP55" i="2"/>
  <c r="AO55" i="2"/>
  <c r="AN55" i="2"/>
  <c r="AM55" i="2"/>
  <c r="AL55" i="2"/>
  <c r="AK55" i="2"/>
  <c r="AJ55" i="2"/>
  <c r="AI55" i="2"/>
  <c r="AH55" i="2"/>
  <c r="AG55" i="2"/>
  <c r="AF55" i="2"/>
  <c r="AE55" i="2"/>
  <c r="AD55" i="2"/>
  <c r="AC55" i="2"/>
  <c r="AB55" i="2"/>
  <c r="Z55" i="2"/>
  <c r="Y55" i="2"/>
  <c r="X55" i="2"/>
  <c r="U55" i="2"/>
  <c r="T55" i="2"/>
  <c r="S55" i="2"/>
  <c r="R55" i="2"/>
  <c r="Q55" i="2"/>
  <c r="P55" i="2"/>
  <c r="O55" i="2"/>
  <c r="N55" i="2"/>
  <c r="M55" i="2"/>
  <c r="L55" i="2"/>
  <c r="K55" i="2"/>
  <c r="J55" i="2"/>
  <c r="I55" i="2"/>
  <c r="E55" i="2"/>
  <c r="D55" i="2"/>
  <c r="C55" i="2" s="1"/>
  <c r="CU54" i="2"/>
  <c r="CT54" i="2"/>
  <c r="CS54" i="2"/>
  <c r="CR54" i="2"/>
  <c r="CQ54" i="2"/>
  <c r="CP54" i="2"/>
  <c r="CO54" i="2"/>
  <c r="CN54" i="2"/>
  <c r="CM54" i="2"/>
  <c r="CL54" i="2"/>
  <c r="CK54" i="2"/>
  <c r="CJ54" i="2"/>
  <c r="CI54" i="2"/>
  <c r="CH54" i="2"/>
  <c r="CG54" i="2"/>
  <c r="CF54" i="2"/>
  <c r="CE54" i="2"/>
  <c r="CD54" i="2"/>
  <c r="CC54" i="2"/>
  <c r="CB54" i="2"/>
  <c r="CA54" i="2"/>
  <c r="BZ54" i="2"/>
  <c r="BY54" i="2"/>
  <c r="BX54" i="2"/>
  <c r="BW54" i="2"/>
  <c r="BV54" i="2"/>
  <c r="BU54" i="2"/>
  <c r="BT54" i="2"/>
  <c r="BS54" i="2"/>
  <c r="BR54" i="2"/>
  <c r="BQ54" i="2"/>
  <c r="BP54" i="2"/>
  <c r="BO54" i="2"/>
  <c r="BN54" i="2"/>
  <c r="BM54" i="2"/>
  <c r="BL54" i="2"/>
  <c r="BK54" i="2"/>
  <c r="BJ54" i="2"/>
  <c r="BI54" i="2"/>
  <c r="BH54" i="2"/>
  <c r="BG54" i="2"/>
  <c r="BF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Z54" i="2"/>
  <c r="Y54" i="2"/>
  <c r="X54" i="2"/>
  <c r="U54" i="2"/>
  <c r="T54" i="2"/>
  <c r="S54" i="2"/>
  <c r="R54" i="2"/>
  <c r="Q54" i="2"/>
  <c r="P54" i="2"/>
  <c r="O54" i="2"/>
  <c r="N54" i="2"/>
  <c r="M54" i="2"/>
  <c r="L54" i="2"/>
  <c r="K54" i="2"/>
  <c r="J54" i="2"/>
  <c r="I54" i="2"/>
  <c r="E54" i="2"/>
  <c r="D54" i="2"/>
  <c r="CU53" i="2"/>
  <c r="CT53" i="2"/>
  <c r="CS53" i="2"/>
  <c r="CR53" i="2"/>
  <c r="CQ53" i="2"/>
  <c r="CP53" i="2"/>
  <c r="CO53" i="2"/>
  <c r="CN53" i="2"/>
  <c r="CM53" i="2"/>
  <c r="CL53" i="2"/>
  <c r="CK53" i="2"/>
  <c r="CJ53" i="2"/>
  <c r="CI53" i="2"/>
  <c r="CH53" i="2"/>
  <c r="CG53" i="2"/>
  <c r="CF53" i="2"/>
  <c r="CE53" i="2"/>
  <c r="CD53" i="2"/>
  <c r="CC53" i="2"/>
  <c r="CB53" i="2"/>
  <c r="CA53" i="2"/>
  <c r="BZ53" i="2"/>
  <c r="BY53" i="2"/>
  <c r="BX53" i="2"/>
  <c r="BW53" i="2"/>
  <c r="BV53" i="2"/>
  <c r="BU53" i="2"/>
  <c r="BT53" i="2"/>
  <c r="BS53" i="2"/>
  <c r="BR53" i="2"/>
  <c r="BQ53" i="2"/>
  <c r="BP53" i="2"/>
  <c r="BO53" i="2"/>
  <c r="BN53" i="2"/>
  <c r="BM53" i="2"/>
  <c r="BL53" i="2"/>
  <c r="BK53" i="2"/>
  <c r="BJ53" i="2"/>
  <c r="BI53" i="2"/>
  <c r="BH53" i="2"/>
  <c r="BG53" i="2"/>
  <c r="BF53" i="2"/>
  <c r="BE53" i="2"/>
  <c r="BD53" i="2"/>
  <c r="BC53" i="2"/>
  <c r="BB53" i="2"/>
  <c r="BA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Z53" i="2"/>
  <c r="Y53" i="2"/>
  <c r="X53" i="2"/>
  <c r="U53" i="2"/>
  <c r="T53" i="2"/>
  <c r="S53" i="2"/>
  <c r="R53" i="2"/>
  <c r="Q53" i="2"/>
  <c r="P53" i="2"/>
  <c r="O53" i="2"/>
  <c r="N53" i="2"/>
  <c r="M53" i="2"/>
  <c r="L53" i="2"/>
  <c r="K53" i="2"/>
  <c r="J53" i="2"/>
  <c r="I53" i="2"/>
  <c r="E53" i="2"/>
  <c r="D53" i="2"/>
  <c r="B53" i="2" s="1"/>
  <c r="CU52" i="2"/>
  <c r="CT52" i="2"/>
  <c r="CS52" i="2"/>
  <c r="CR52" i="2"/>
  <c r="CQ52" i="2"/>
  <c r="CP52" i="2"/>
  <c r="CO52" i="2"/>
  <c r="CN52" i="2"/>
  <c r="CM52" i="2"/>
  <c r="CL52" i="2"/>
  <c r="CK52" i="2"/>
  <c r="CJ52" i="2"/>
  <c r="CI52" i="2"/>
  <c r="CH52" i="2"/>
  <c r="CG52" i="2"/>
  <c r="CF52" i="2"/>
  <c r="CE52" i="2"/>
  <c r="CD52" i="2"/>
  <c r="CC52" i="2"/>
  <c r="CB52" i="2"/>
  <c r="CA52" i="2"/>
  <c r="BZ52" i="2"/>
  <c r="BY52" i="2"/>
  <c r="BX52" i="2"/>
  <c r="BW52" i="2"/>
  <c r="BV52" i="2"/>
  <c r="BU52" i="2"/>
  <c r="BT52" i="2"/>
  <c r="BS52" i="2"/>
  <c r="BR52" i="2"/>
  <c r="BQ52" i="2"/>
  <c r="BP52" i="2"/>
  <c r="BO52" i="2"/>
  <c r="BN52" i="2"/>
  <c r="BM52" i="2"/>
  <c r="BL52" i="2"/>
  <c r="BK52" i="2"/>
  <c r="BJ52" i="2"/>
  <c r="BI52" i="2"/>
  <c r="BH52" i="2"/>
  <c r="BG52" i="2"/>
  <c r="BF52" i="2"/>
  <c r="BE52" i="2"/>
  <c r="BD52" i="2"/>
  <c r="BC52" i="2"/>
  <c r="BB52" i="2"/>
  <c r="BA52"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Z52" i="2"/>
  <c r="Y52" i="2"/>
  <c r="X52" i="2"/>
  <c r="U52" i="2"/>
  <c r="T52" i="2"/>
  <c r="S52" i="2"/>
  <c r="R52" i="2"/>
  <c r="Q52" i="2"/>
  <c r="P52" i="2"/>
  <c r="O52" i="2"/>
  <c r="N52" i="2"/>
  <c r="M52" i="2"/>
  <c r="L52" i="2"/>
  <c r="K52" i="2"/>
  <c r="J52" i="2"/>
  <c r="I52" i="2"/>
  <c r="E52" i="2"/>
  <c r="D52" i="2"/>
  <c r="A52" i="2" s="1"/>
  <c r="CU51" i="2"/>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Z51" i="2"/>
  <c r="Y51" i="2"/>
  <c r="X51" i="2"/>
  <c r="U51" i="2"/>
  <c r="T51" i="2"/>
  <c r="S51" i="2"/>
  <c r="R51" i="2"/>
  <c r="Q51" i="2"/>
  <c r="P51" i="2"/>
  <c r="O51" i="2"/>
  <c r="N51" i="2"/>
  <c r="M51" i="2"/>
  <c r="L51" i="2"/>
  <c r="K51" i="2"/>
  <c r="J51" i="2"/>
  <c r="I51" i="2"/>
  <c r="E51" i="2"/>
  <c r="D51" i="2"/>
  <c r="C51" i="2" s="1"/>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Z50" i="2"/>
  <c r="Y50" i="2"/>
  <c r="X50" i="2"/>
  <c r="U50" i="2"/>
  <c r="T50" i="2"/>
  <c r="S50" i="2"/>
  <c r="R50" i="2"/>
  <c r="Q50" i="2"/>
  <c r="P50" i="2"/>
  <c r="O50" i="2"/>
  <c r="N50" i="2"/>
  <c r="M50" i="2"/>
  <c r="L50" i="2"/>
  <c r="K50" i="2"/>
  <c r="J50" i="2"/>
  <c r="I50" i="2"/>
  <c r="E50" i="2"/>
  <c r="D50" i="2"/>
  <c r="A50" i="2" s="1"/>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Z49" i="2"/>
  <c r="Y49" i="2"/>
  <c r="X49" i="2"/>
  <c r="U49" i="2"/>
  <c r="T49" i="2"/>
  <c r="S49" i="2"/>
  <c r="R49" i="2"/>
  <c r="Q49" i="2"/>
  <c r="P49" i="2"/>
  <c r="O49" i="2"/>
  <c r="N49" i="2"/>
  <c r="M49" i="2"/>
  <c r="L49" i="2"/>
  <c r="K49" i="2"/>
  <c r="J49" i="2"/>
  <c r="I49" i="2"/>
  <c r="E49" i="2"/>
  <c r="D49" i="2"/>
  <c r="B49" i="2" s="1"/>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Z48" i="2"/>
  <c r="Y48" i="2"/>
  <c r="X48" i="2"/>
  <c r="U48" i="2"/>
  <c r="T48" i="2"/>
  <c r="S48" i="2"/>
  <c r="R48" i="2"/>
  <c r="Q48" i="2"/>
  <c r="P48" i="2"/>
  <c r="O48" i="2"/>
  <c r="N48" i="2"/>
  <c r="M48" i="2"/>
  <c r="L48" i="2"/>
  <c r="K48" i="2"/>
  <c r="J48" i="2"/>
  <c r="I48" i="2"/>
  <c r="E48" i="2"/>
  <c r="D48"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Z47" i="2"/>
  <c r="Y47" i="2"/>
  <c r="X47" i="2"/>
  <c r="U47" i="2"/>
  <c r="T47" i="2"/>
  <c r="S47" i="2"/>
  <c r="R47" i="2"/>
  <c r="Q47" i="2"/>
  <c r="P47" i="2"/>
  <c r="O47" i="2"/>
  <c r="N47" i="2"/>
  <c r="M47" i="2"/>
  <c r="L47" i="2"/>
  <c r="K47" i="2"/>
  <c r="J47" i="2"/>
  <c r="I47" i="2"/>
  <c r="E47" i="2"/>
  <c r="D47" i="2"/>
  <c r="B47" i="2" s="1"/>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Z46" i="2"/>
  <c r="Y46" i="2"/>
  <c r="X46" i="2"/>
  <c r="U46" i="2"/>
  <c r="T46" i="2"/>
  <c r="S46" i="2"/>
  <c r="R46" i="2"/>
  <c r="Q46" i="2"/>
  <c r="P46" i="2"/>
  <c r="O46" i="2"/>
  <c r="N46" i="2"/>
  <c r="M46" i="2"/>
  <c r="L46" i="2"/>
  <c r="K46" i="2"/>
  <c r="J46" i="2"/>
  <c r="I46" i="2"/>
  <c r="E46" i="2"/>
  <c r="D46" i="2"/>
  <c r="A46" i="2" s="1"/>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Z45" i="2"/>
  <c r="Y45" i="2"/>
  <c r="X45" i="2"/>
  <c r="U45" i="2"/>
  <c r="T45" i="2"/>
  <c r="S45" i="2"/>
  <c r="R45" i="2"/>
  <c r="Q45" i="2"/>
  <c r="P45" i="2"/>
  <c r="O45" i="2"/>
  <c r="N45" i="2"/>
  <c r="M45" i="2"/>
  <c r="L45" i="2"/>
  <c r="K45" i="2"/>
  <c r="J45" i="2"/>
  <c r="I45" i="2"/>
  <c r="E45" i="2"/>
  <c r="D45" i="2"/>
  <c r="C45" i="2" s="1"/>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Z44" i="2"/>
  <c r="Y44" i="2"/>
  <c r="X44" i="2"/>
  <c r="U44" i="2"/>
  <c r="T44" i="2"/>
  <c r="S44" i="2"/>
  <c r="R44" i="2"/>
  <c r="Q44" i="2"/>
  <c r="P44" i="2"/>
  <c r="O44" i="2"/>
  <c r="N44" i="2"/>
  <c r="M44" i="2"/>
  <c r="L44" i="2"/>
  <c r="K44" i="2"/>
  <c r="J44" i="2"/>
  <c r="I44" i="2"/>
  <c r="E44" i="2"/>
  <c r="D44" i="2"/>
  <c r="CU43" i="2"/>
  <c r="CT43" i="2"/>
  <c r="CS43" i="2"/>
  <c r="CR43" i="2"/>
  <c r="CQ43" i="2"/>
  <c r="CP43" i="2"/>
  <c r="CO43" i="2"/>
  <c r="CN43" i="2"/>
  <c r="CM43" i="2"/>
  <c r="CL43" i="2"/>
  <c r="CK43" i="2"/>
  <c r="CJ43" i="2"/>
  <c r="CI43" i="2"/>
  <c r="CH43" i="2"/>
  <c r="CG43" i="2"/>
  <c r="CF43" i="2"/>
  <c r="CE43" i="2"/>
  <c r="CD43" i="2"/>
  <c r="CC43" i="2"/>
  <c r="CB43" i="2"/>
  <c r="CA43" i="2"/>
  <c r="BZ43" i="2"/>
  <c r="BY43" i="2"/>
  <c r="BX43" i="2"/>
  <c r="BW43" i="2"/>
  <c r="BV43" i="2"/>
  <c r="BU43" i="2"/>
  <c r="BT43" i="2"/>
  <c r="BS43" i="2"/>
  <c r="BR43" i="2"/>
  <c r="BQ43" i="2"/>
  <c r="BP43" i="2"/>
  <c r="BO43" i="2"/>
  <c r="BN43" i="2"/>
  <c r="BM43" i="2"/>
  <c r="BL43" i="2"/>
  <c r="BK43" i="2"/>
  <c r="BJ43" i="2"/>
  <c r="BI43" i="2"/>
  <c r="BH43" i="2"/>
  <c r="BG43" i="2"/>
  <c r="BF43" i="2"/>
  <c r="BE43" i="2"/>
  <c r="BD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Z43" i="2"/>
  <c r="Y43" i="2"/>
  <c r="X43" i="2"/>
  <c r="U43" i="2"/>
  <c r="T43" i="2"/>
  <c r="S43" i="2"/>
  <c r="R43" i="2"/>
  <c r="Q43" i="2"/>
  <c r="P43" i="2"/>
  <c r="O43" i="2"/>
  <c r="N43" i="2"/>
  <c r="M43" i="2"/>
  <c r="L43" i="2"/>
  <c r="K43" i="2"/>
  <c r="J43" i="2"/>
  <c r="I43" i="2"/>
  <c r="E43" i="2"/>
  <c r="D43" i="2"/>
  <c r="B43" i="2" s="1"/>
  <c r="CU42" i="2"/>
  <c r="CT42" i="2"/>
  <c r="CS42" i="2"/>
  <c r="CR42" i="2"/>
  <c r="CQ42" i="2"/>
  <c r="CP42" i="2"/>
  <c r="CO42" i="2"/>
  <c r="CN42" i="2"/>
  <c r="CM42" i="2"/>
  <c r="CL42" i="2"/>
  <c r="CK42" i="2"/>
  <c r="CJ42" i="2"/>
  <c r="CI42" i="2"/>
  <c r="CH42" i="2"/>
  <c r="CG42" i="2"/>
  <c r="CF42" i="2"/>
  <c r="CE42" i="2"/>
  <c r="CD42" i="2"/>
  <c r="CC42" i="2"/>
  <c r="CB42" i="2"/>
  <c r="CA42" i="2"/>
  <c r="BZ42" i="2"/>
  <c r="BY42" i="2"/>
  <c r="BX42" i="2"/>
  <c r="BW42" i="2"/>
  <c r="BV42" i="2"/>
  <c r="BU42" i="2"/>
  <c r="BT42" i="2"/>
  <c r="BS42" i="2"/>
  <c r="BR42" i="2"/>
  <c r="BQ42" i="2"/>
  <c r="BP42" i="2"/>
  <c r="BO42" i="2"/>
  <c r="BN42" i="2"/>
  <c r="BM42" i="2"/>
  <c r="BL42" i="2"/>
  <c r="BK42" i="2"/>
  <c r="BJ42" i="2"/>
  <c r="BI42" i="2"/>
  <c r="BH42" i="2"/>
  <c r="BG42" i="2"/>
  <c r="BF42" i="2"/>
  <c r="BE42" i="2"/>
  <c r="BD42" i="2"/>
  <c r="BC42" i="2"/>
  <c r="BB42" i="2"/>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Z42" i="2"/>
  <c r="Y42" i="2"/>
  <c r="X42" i="2"/>
  <c r="U42" i="2"/>
  <c r="T42" i="2"/>
  <c r="S42" i="2"/>
  <c r="R42" i="2"/>
  <c r="Q42" i="2"/>
  <c r="P42" i="2"/>
  <c r="O42" i="2"/>
  <c r="N42" i="2"/>
  <c r="M42" i="2"/>
  <c r="L42" i="2"/>
  <c r="K42" i="2"/>
  <c r="J42" i="2"/>
  <c r="I42" i="2"/>
  <c r="E42" i="2"/>
  <c r="D42" i="2"/>
  <c r="A42" i="2" s="1"/>
  <c r="CU41" i="2"/>
  <c r="CT41" i="2"/>
  <c r="CS41" i="2"/>
  <c r="CR41" i="2"/>
  <c r="CQ41" i="2"/>
  <c r="CP41" i="2"/>
  <c r="CO41" i="2"/>
  <c r="CN41" i="2"/>
  <c r="CM41" i="2"/>
  <c r="CL41" i="2"/>
  <c r="CK41" i="2"/>
  <c r="CJ41" i="2"/>
  <c r="CI41" i="2"/>
  <c r="CH41" i="2"/>
  <c r="CG41" i="2"/>
  <c r="CF41" i="2"/>
  <c r="CE41" i="2"/>
  <c r="CD41" i="2"/>
  <c r="CC41" i="2"/>
  <c r="CB41" i="2"/>
  <c r="CA41" i="2"/>
  <c r="BZ41" i="2"/>
  <c r="BY41" i="2"/>
  <c r="BX41" i="2"/>
  <c r="BW41" i="2"/>
  <c r="BV41" i="2"/>
  <c r="BU41" i="2"/>
  <c r="BT41" i="2"/>
  <c r="BS41" i="2"/>
  <c r="BR41" i="2"/>
  <c r="BQ41" i="2"/>
  <c r="BP41" i="2"/>
  <c r="BO41" i="2"/>
  <c r="BN41" i="2"/>
  <c r="BM41" i="2"/>
  <c r="BL41" i="2"/>
  <c r="BK41" i="2"/>
  <c r="BJ41" i="2"/>
  <c r="BI41" i="2"/>
  <c r="BH41" i="2"/>
  <c r="BG41"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Z41" i="2"/>
  <c r="Y41" i="2"/>
  <c r="X41" i="2"/>
  <c r="U41" i="2"/>
  <c r="T41" i="2"/>
  <c r="S41" i="2"/>
  <c r="R41" i="2"/>
  <c r="Q41" i="2"/>
  <c r="P41" i="2"/>
  <c r="O41" i="2"/>
  <c r="N41" i="2"/>
  <c r="M41" i="2"/>
  <c r="L41" i="2"/>
  <c r="K41" i="2"/>
  <c r="J41" i="2"/>
  <c r="I41" i="2"/>
  <c r="E41" i="2"/>
  <c r="D41" i="2"/>
  <c r="B41" i="2" s="1"/>
  <c r="CU40" i="2"/>
  <c r="CT40" i="2"/>
  <c r="CS40" i="2"/>
  <c r="CR40" i="2"/>
  <c r="CQ40" i="2"/>
  <c r="CP40" i="2"/>
  <c r="CO40" i="2"/>
  <c r="CN40" i="2"/>
  <c r="CM40" i="2"/>
  <c r="CL40" i="2"/>
  <c r="CK40" i="2"/>
  <c r="CJ40" i="2"/>
  <c r="CI40" i="2"/>
  <c r="CH40" i="2"/>
  <c r="CG40" i="2"/>
  <c r="CF40" i="2"/>
  <c r="CE40" i="2"/>
  <c r="CD40" i="2"/>
  <c r="CC40" i="2"/>
  <c r="CB40" i="2"/>
  <c r="CA40" i="2"/>
  <c r="BZ40" i="2"/>
  <c r="BY40" i="2"/>
  <c r="BX40" i="2"/>
  <c r="BW40" i="2"/>
  <c r="BV40" i="2"/>
  <c r="BU40" i="2"/>
  <c r="BT40" i="2"/>
  <c r="BS40" i="2"/>
  <c r="BR40" i="2"/>
  <c r="BQ40" i="2"/>
  <c r="BP40" i="2"/>
  <c r="BO40" i="2"/>
  <c r="BN40" i="2"/>
  <c r="BM40" i="2"/>
  <c r="BL40" i="2"/>
  <c r="BK40" i="2"/>
  <c r="BJ40" i="2"/>
  <c r="BI40" i="2"/>
  <c r="BH40" i="2"/>
  <c r="BG40" i="2"/>
  <c r="BF40" i="2"/>
  <c r="BE40" i="2"/>
  <c r="BD40" i="2"/>
  <c r="BC40" i="2"/>
  <c r="BB40" i="2"/>
  <c r="BA40" i="2"/>
  <c r="AZ40" i="2"/>
  <c r="AY40" i="2"/>
  <c r="AX40" i="2"/>
  <c r="AW40" i="2"/>
  <c r="AV40" i="2"/>
  <c r="AU40" i="2"/>
  <c r="AT40" i="2"/>
  <c r="AS40" i="2"/>
  <c r="AR40" i="2"/>
  <c r="AQ40" i="2"/>
  <c r="AP40" i="2"/>
  <c r="AO40" i="2"/>
  <c r="AN40" i="2"/>
  <c r="AM40" i="2"/>
  <c r="AL40" i="2"/>
  <c r="AK40" i="2"/>
  <c r="AJ40" i="2"/>
  <c r="AI40" i="2"/>
  <c r="AH40" i="2"/>
  <c r="AG40" i="2"/>
  <c r="AF40" i="2"/>
  <c r="AE40" i="2"/>
  <c r="AD40" i="2"/>
  <c r="AC40" i="2"/>
  <c r="AB40" i="2"/>
  <c r="Z40" i="2"/>
  <c r="Y40" i="2"/>
  <c r="X40" i="2"/>
  <c r="U40" i="2"/>
  <c r="T40" i="2"/>
  <c r="S40" i="2"/>
  <c r="R40" i="2"/>
  <c r="Q40" i="2"/>
  <c r="P40" i="2"/>
  <c r="O40" i="2"/>
  <c r="N40" i="2"/>
  <c r="M40" i="2"/>
  <c r="L40" i="2"/>
  <c r="K40" i="2"/>
  <c r="J40" i="2"/>
  <c r="I40" i="2"/>
  <c r="E40" i="2"/>
  <c r="D40" i="2"/>
  <c r="CU39" i="2"/>
  <c r="CT39" i="2"/>
  <c r="CS39" i="2"/>
  <c r="CR39" i="2"/>
  <c r="CQ39" i="2"/>
  <c r="CP39" i="2"/>
  <c r="CO39" i="2"/>
  <c r="CN39" i="2"/>
  <c r="CM39" i="2"/>
  <c r="CL39" i="2"/>
  <c r="CK39" i="2"/>
  <c r="CJ39" i="2"/>
  <c r="CI39" i="2"/>
  <c r="CH39" i="2"/>
  <c r="CG39" i="2"/>
  <c r="CF39" i="2"/>
  <c r="CE39" i="2"/>
  <c r="CD39" i="2"/>
  <c r="CC39" i="2"/>
  <c r="CB39" i="2"/>
  <c r="CA39" i="2"/>
  <c r="BZ39" i="2"/>
  <c r="BY39" i="2"/>
  <c r="BX39" i="2"/>
  <c r="BW39" i="2"/>
  <c r="BV39" i="2"/>
  <c r="BU39" i="2"/>
  <c r="BT39" i="2"/>
  <c r="BS39" i="2"/>
  <c r="BR39" i="2"/>
  <c r="BQ39" i="2"/>
  <c r="BP39" i="2"/>
  <c r="BO39" i="2"/>
  <c r="BN39" i="2"/>
  <c r="BM39" i="2"/>
  <c r="BL39" i="2"/>
  <c r="BK39" i="2"/>
  <c r="BJ39" i="2"/>
  <c r="BI39" i="2"/>
  <c r="BH39" i="2"/>
  <c r="BG39" i="2"/>
  <c r="BF39" i="2"/>
  <c r="BE39" i="2"/>
  <c r="BD39" i="2"/>
  <c r="BC39"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Z39" i="2"/>
  <c r="Y39" i="2"/>
  <c r="X39" i="2"/>
  <c r="U39" i="2"/>
  <c r="T39" i="2"/>
  <c r="S39" i="2"/>
  <c r="R39" i="2"/>
  <c r="Q39" i="2"/>
  <c r="P39" i="2"/>
  <c r="O39" i="2"/>
  <c r="N39" i="2"/>
  <c r="M39" i="2"/>
  <c r="L39" i="2"/>
  <c r="K39" i="2"/>
  <c r="J39" i="2"/>
  <c r="I39" i="2"/>
  <c r="E39" i="2"/>
  <c r="D39" i="2"/>
  <c r="B39" i="2" s="1"/>
  <c r="CU38" i="2"/>
  <c r="CT38" i="2"/>
  <c r="CS38" i="2"/>
  <c r="CR38" i="2"/>
  <c r="CQ38" i="2"/>
  <c r="CP38" i="2"/>
  <c r="CO38" i="2"/>
  <c r="CN38" i="2"/>
  <c r="CM38" i="2"/>
  <c r="CL38" i="2"/>
  <c r="CK38" i="2"/>
  <c r="CJ38" i="2"/>
  <c r="CI38" i="2"/>
  <c r="CH38" i="2"/>
  <c r="CG38" i="2"/>
  <c r="CF38" i="2"/>
  <c r="CE38" i="2"/>
  <c r="CD38" i="2"/>
  <c r="CC38" i="2"/>
  <c r="CB38" i="2"/>
  <c r="CA38" i="2"/>
  <c r="BZ38" i="2"/>
  <c r="BY38" i="2"/>
  <c r="BX38" i="2"/>
  <c r="BW38" i="2"/>
  <c r="BV38" i="2"/>
  <c r="BU38" i="2"/>
  <c r="BT38" i="2"/>
  <c r="BS38" i="2"/>
  <c r="BR38" i="2"/>
  <c r="BQ38" i="2"/>
  <c r="BP38" i="2"/>
  <c r="BO38" i="2"/>
  <c r="BN38" i="2"/>
  <c r="BM38" i="2"/>
  <c r="BL38" i="2"/>
  <c r="BK38" i="2"/>
  <c r="BJ38" i="2"/>
  <c r="BI38" i="2"/>
  <c r="BH38" i="2"/>
  <c r="BG38" i="2"/>
  <c r="BF38" i="2"/>
  <c r="BE38" i="2"/>
  <c r="BD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Z38" i="2"/>
  <c r="Y38" i="2"/>
  <c r="X38" i="2"/>
  <c r="U38" i="2"/>
  <c r="T38" i="2"/>
  <c r="S38" i="2"/>
  <c r="R38" i="2"/>
  <c r="Q38" i="2"/>
  <c r="P38" i="2"/>
  <c r="O38" i="2"/>
  <c r="N38" i="2"/>
  <c r="M38" i="2"/>
  <c r="L38" i="2"/>
  <c r="K38" i="2"/>
  <c r="J38" i="2"/>
  <c r="I38" i="2"/>
  <c r="E38" i="2"/>
  <c r="D38" i="2"/>
  <c r="A38" i="2" s="1"/>
  <c r="CU37" i="2"/>
  <c r="CT37" i="2"/>
  <c r="CS37" i="2"/>
  <c r="CR37" i="2"/>
  <c r="CQ37" i="2"/>
  <c r="CP37" i="2"/>
  <c r="CO37" i="2"/>
  <c r="CN37" i="2"/>
  <c r="CM37" i="2"/>
  <c r="CL37" i="2"/>
  <c r="CK37" i="2"/>
  <c r="CJ37" i="2"/>
  <c r="CI37" i="2"/>
  <c r="CH37" i="2"/>
  <c r="CG37" i="2"/>
  <c r="CF37" i="2"/>
  <c r="CE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Z37" i="2"/>
  <c r="Y37" i="2"/>
  <c r="X37" i="2"/>
  <c r="U37" i="2"/>
  <c r="T37" i="2"/>
  <c r="S37" i="2"/>
  <c r="R37" i="2"/>
  <c r="Q37" i="2"/>
  <c r="P37" i="2"/>
  <c r="O37" i="2"/>
  <c r="N37" i="2"/>
  <c r="M37" i="2"/>
  <c r="L37" i="2"/>
  <c r="K37" i="2"/>
  <c r="J37" i="2"/>
  <c r="I37" i="2"/>
  <c r="E37" i="2"/>
  <c r="D37" i="2"/>
  <c r="C37" i="2" s="1"/>
  <c r="CU36" i="2"/>
  <c r="CT36" i="2"/>
  <c r="CS36" i="2"/>
  <c r="CR36" i="2"/>
  <c r="CQ36" i="2"/>
  <c r="CP36" i="2"/>
  <c r="CO36" i="2"/>
  <c r="CN36" i="2"/>
  <c r="CM36" i="2"/>
  <c r="CL36" i="2"/>
  <c r="CK36" i="2"/>
  <c r="CJ36" i="2"/>
  <c r="CI36" i="2"/>
  <c r="CH36" i="2"/>
  <c r="CG36" i="2"/>
  <c r="CF36" i="2"/>
  <c r="CE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BE36" i="2"/>
  <c r="BD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Z36" i="2"/>
  <c r="Y36" i="2"/>
  <c r="X36" i="2"/>
  <c r="U36" i="2"/>
  <c r="T36" i="2"/>
  <c r="S36" i="2"/>
  <c r="R36" i="2"/>
  <c r="Q36" i="2"/>
  <c r="P36" i="2"/>
  <c r="O36" i="2"/>
  <c r="N36" i="2"/>
  <c r="M36" i="2"/>
  <c r="L36" i="2"/>
  <c r="K36" i="2"/>
  <c r="J36" i="2"/>
  <c r="I36" i="2"/>
  <c r="E36" i="2"/>
  <c r="D36" i="2"/>
  <c r="CU35" i="2"/>
  <c r="CT35" i="2"/>
  <c r="CS35" i="2"/>
  <c r="CR35" i="2"/>
  <c r="CQ35" i="2"/>
  <c r="CP35" i="2"/>
  <c r="CO35" i="2"/>
  <c r="CN35" i="2"/>
  <c r="CM35" i="2"/>
  <c r="CL35" i="2"/>
  <c r="CK35" i="2"/>
  <c r="CJ35" i="2"/>
  <c r="CI35" i="2"/>
  <c r="CH35" i="2"/>
  <c r="CG35" i="2"/>
  <c r="CF35" i="2"/>
  <c r="CE35" i="2"/>
  <c r="CD35" i="2"/>
  <c r="CC35" i="2"/>
  <c r="CB35" i="2"/>
  <c r="CA35" i="2"/>
  <c r="BZ35" i="2"/>
  <c r="BY35" i="2"/>
  <c r="BX35" i="2"/>
  <c r="BW35" i="2"/>
  <c r="BV35" i="2"/>
  <c r="BU35" i="2"/>
  <c r="BT35" i="2"/>
  <c r="BS35" i="2"/>
  <c r="BR35" i="2"/>
  <c r="BQ35" i="2"/>
  <c r="BP35" i="2"/>
  <c r="BO35" i="2"/>
  <c r="BN35" i="2"/>
  <c r="BM35" i="2"/>
  <c r="BL35"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Z35" i="2"/>
  <c r="Y35" i="2"/>
  <c r="X35" i="2"/>
  <c r="U35" i="2"/>
  <c r="T35" i="2"/>
  <c r="S35" i="2"/>
  <c r="R35" i="2"/>
  <c r="Q35" i="2"/>
  <c r="P35" i="2"/>
  <c r="O35" i="2"/>
  <c r="N35" i="2"/>
  <c r="M35" i="2"/>
  <c r="L35" i="2"/>
  <c r="K35" i="2"/>
  <c r="J35" i="2"/>
  <c r="I35" i="2"/>
  <c r="E35" i="2"/>
  <c r="D35" i="2"/>
  <c r="B35" i="2" s="1"/>
  <c r="CU34" i="2"/>
  <c r="CT34" i="2"/>
  <c r="CS34" i="2"/>
  <c r="CR34" i="2"/>
  <c r="CQ34" i="2"/>
  <c r="CP34" i="2"/>
  <c r="CO34" i="2"/>
  <c r="CN34" i="2"/>
  <c r="CM34" i="2"/>
  <c r="CL34" i="2"/>
  <c r="CK34" i="2"/>
  <c r="CJ34" i="2"/>
  <c r="CI34" i="2"/>
  <c r="CH34" i="2"/>
  <c r="CG34" i="2"/>
  <c r="CF34" i="2"/>
  <c r="CE34" i="2"/>
  <c r="CD34" i="2"/>
  <c r="CC34" i="2"/>
  <c r="CB34" i="2"/>
  <c r="CA34" i="2"/>
  <c r="BZ34" i="2"/>
  <c r="BY34" i="2"/>
  <c r="BX34" i="2"/>
  <c r="BW34" i="2"/>
  <c r="BV34" i="2"/>
  <c r="BU34" i="2"/>
  <c r="BT34" i="2"/>
  <c r="BS34" i="2"/>
  <c r="BR34" i="2"/>
  <c r="BQ34" i="2"/>
  <c r="BP34" i="2"/>
  <c r="BO34" i="2"/>
  <c r="BN34" i="2"/>
  <c r="BJ34" i="2"/>
  <c r="BI34" i="2"/>
  <c r="BH34" i="2"/>
  <c r="BD34" i="2"/>
  <c r="BC34" i="2"/>
  <c r="BB34" i="2"/>
  <c r="AX34" i="2"/>
  <c r="AW34" i="2"/>
  <c r="AV34" i="2"/>
  <c r="AR34" i="2"/>
  <c r="AQ34" i="2"/>
  <c r="AP34" i="2"/>
  <c r="AL34" i="2"/>
  <c r="AK34" i="2"/>
  <c r="AJ34" i="2"/>
  <c r="AI34" i="2"/>
  <c r="AH34" i="2"/>
  <c r="AG34" i="2"/>
  <c r="AF34" i="2"/>
  <c r="AE34" i="2"/>
  <c r="AD34" i="2"/>
  <c r="AC34" i="2"/>
  <c r="AB34" i="2"/>
  <c r="Z34" i="2"/>
  <c r="Y34" i="2"/>
  <c r="X34" i="2"/>
  <c r="W34" i="2"/>
  <c r="W35" i="2" s="1"/>
  <c r="W36" i="2" s="1"/>
  <c r="W37" i="2" s="1"/>
  <c r="W38" i="2" s="1"/>
  <c r="W39" i="2" s="1"/>
  <c r="W40" i="2" s="1"/>
  <c r="W41" i="2" s="1"/>
  <c r="W42" i="2" s="1"/>
  <c r="W43" i="2" s="1"/>
  <c r="W44" i="2" s="1"/>
  <c r="W45" i="2" s="1"/>
  <c r="W46" i="2" s="1"/>
  <c r="W47" i="2" s="1"/>
  <c r="W48" i="2" s="1"/>
  <c r="W49" i="2" s="1"/>
  <c r="W50" i="2" s="1"/>
  <c r="W51" i="2" s="1"/>
  <c r="W52" i="2" s="1"/>
  <c r="W53" i="2" s="1"/>
  <c r="W54" i="2" s="1"/>
  <c r="W55" i="2" s="1"/>
  <c r="W56" i="2" s="1"/>
  <c r="W57" i="2" s="1"/>
  <c r="W58" i="2" s="1"/>
  <c r="W59" i="2" s="1"/>
  <c r="W60" i="2" s="1"/>
  <c r="W61" i="2" s="1"/>
  <c r="W62" i="2" s="1"/>
  <c r="W63" i="2" s="1"/>
  <c r="W64" i="2" s="1"/>
  <c r="W65" i="2" s="1"/>
  <c r="W66" i="2" s="1"/>
  <c r="W67" i="2" s="1"/>
  <c r="W68" i="2" s="1"/>
  <c r="W69" i="2" s="1"/>
  <c r="W70" i="2" s="1"/>
  <c r="W71" i="2" s="1"/>
  <c r="W72" i="2" s="1"/>
  <c r="W73" i="2" s="1"/>
  <c r="W74" i="2" s="1"/>
  <c r="W75" i="2" s="1"/>
  <c r="W76" i="2" s="1"/>
  <c r="W77" i="2" s="1"/>
  <c r="W78" i="2" s="1"/>
  <c r="W79" i="2" s="1"/>
  <c r="W80" i="2" s="1"/>
  <c r="W81" i="2" s="1"/>
  <c r="W82" i="2" s="1"/>
  <c r="W83" i="2" s="1"/>
  <c r="W84" i="2" s="1"/>
  <c r="W85" i="2" s="1"/>
  <c r="W86" i="2" s="1"/>
  <c r="W87" i="2" s="1"/>
  <c r="W88" i="2" s="1"/>
  <c r="W89" i="2" s="1"/>
  <c r="W90" i="2" s="1"/>
  <c r="W91" i="2" s="1"/>
  <c r="W92" i="2" s="1"/>
  <c r="W93" i="2" s="1"/>
  <c r="W94" i="2" s="1"/>
  <c r="W95" i="2" s="1"/>
  <c r="W96" i="2" s="1"/>
  <c r="W97" i="2" s="1"/>
  <c r="W98" i="2" s="1"/>
  <c r="W99" i="2" s="1"/>
  <c r="W100" i="2" s="1"/>
  <c r="W101" i="2" s="1"/>
  <c r="W102" i="2" s="1"/>
  <c r="W103" i="2" s="1"/>
  <c r="W104" i="2" s="1"/>
  <c r="W105" i="2" s="1"/>
  <c r="W106" i="2" s="1"/>
  <c r="W107" i="2" s="1"/>
  <c r="W108" i="2" s="1"/>
  <c r="W109" i="2" s="1"/>
  <c r="W110" i="2" s="1"/>
  <c r="W111" i="2" s="1"/>
  <c r="W112" i="2" s="1"/>
  <c r="W113" i="2" s="1"/>
  <c r="W114" i="2" s="1"/>
  <c r="W115" i="2" s="1"/>
  <c r="W116" i="2" s="1"/>
  <c r="W117" i="2" s="1"/>
  <c r="W118" i="2" s="1"/>
  <c r="W119" i="2" s="1"/>
  <c r="W120" i="2" s="1"/>
  <c r="V34" i="2"/>
  <c r="V35" i="2" s="1"/>
  <c r="V36" i="2" s="1"/>
  <c r="V37" i="2" s="1"/>
  <c r="V38" i="2" s="1"/>
  <c r="V39" i="2" s="1"/>
  <c r="V40" i="2" s="1"/>
  <c r="V41" i="2" s="1"/>
  <c r="V42" i="2" s="1"/>
  <c r="V43" i="2" s="1"/>
  <c r="V44" i="2" s="1"/>
  <c r="V45" i="2" s="1"/>
  <c r="V46" i="2" s="1"/>
  <c r="V47" i="2" s="1"/>
  <c r="V48" i="2" s="1"/>
  <c r="V49" i="2" s="1"/>
  <c r="V50" i="2" s="1"/>
  <c r="V51" i="2" s="1"/>
  <c r="V52" i="2" s="1"/>
  <c r="V53" i="2" s="1"/>
  <c r="V54" i="2" s="1"/>
  <c r="V55" i="2" s="1"/>
  <c r="V56" i="2" s="1"/>
  <c r="V57" i="2" s="1"/>
  <c r="V58" i="2" s="1"/>
  <c r="V59" i="2" s="1"/>
  <c r="V60" i="2" s="1"/>
  <c r="V61" i="2" s="1"/>
  <c r="V62" i="2" s="1"/>
  <c r="V63" i="2" s="1"/>
  <c r="V64" i="2" s="1"/>
  <c r="V65" i="2" s="1"/>
  <c r="V66" i="2" s="1"/>
  <c r="V67" i="2" s="1"/>
  <c r="V68" i="2" s="1"/>
  <c r="V69" i="2" s="1"/>
  <c r="V70" i="2" s="1"/>
  <c r="V71" i="2" s="1"/>
  <c r="V72" i="2" s="1"/>
  <c r="V73" i="2" s="1"/>
  <c r="V74" i="2" s="1"/>
  <c r="V75" i="2" s="1"/>
  <c r="V76" i="2" s="1"/>
  <c r="V77" i="2" s="1"/>
  <c r="V78" i="2" s="1"/>
  <c r="V79" i="2" s="1"/>
  <c r="V80" i="2" s="1"/>
  <c r="V81" i="2" s="1"/>
  <c r="V82" i="2" s="1"/>
  <c r="V83" i="2" s="1"/>
  <c r="V84" i="2" s="1"/>
  <c r="V85" i="2" s="1"/>
  <c r="V86" i="2" s="1"/>
  <c r="V87" i="2" s="1"/>
  <c r="V88" i="2" s="1"/>
  <c r="V89" i="2" s="1"/>
  <c r="V90" i="2" s="1"/>
  <c r="V91" i="2" s="1"/>
  <c r="V92" i="2" s="1"/>
  <c r="V93" i="2" s="1"/>
  <c r="V94" i="2" s="1"/>
  <c r="V95" i="2" s="1"/>
  <c r="V96" i="2" s="1"/>
  <c r="V97" i="2" s="1"/>
  <c r="V98" i="2" s="1"/>
  <c r="V99" i="2" s="1"/>
  <c r="V100" i="2" s="1"/>
  <c r="V101" i="2" s="1"/>
  <c r="V102" i="2" s="1"/>
  <c r="V103" i="2" s="1"/>
  <c r="V104" i="2" s="1"/>
  <c r="V105" i="2" s="1"/>
  <c r="V106" i="2" s="1"/>
  <c r="V107" i="2" s="1"/>
  <c r="V108" i="2" s="1"/>
  <c r="V109" i="2" s="1"/>
  <c r="V110" i="2" s="1"/>
  <c r="V111" i="2" s="1"/>
  <c r="V112" i="2" s="1"/>
  <c r="V113" i="2" s="1"/>
  <c r="V114" i="2" s="1"/>
  <c r="V115" i="2" s="1"/>
  <c r="V116" i="2" s="1"/>
  <c r="V117" i="2" s="1"/>
  <c r="V118" i="2" s="1"/>
  <c r="V119" i="2" s="1"/>
  <c r="V120" i="2" s="1"/>
  <c r="U34" i="2"/>
  <c r="T34" i="2"/>
  <c r="S34" i="2"/>
  <c r="R34" i="2"/>
  <c r="Q34" i="2"/>
  <c r="P34" i="2"/>
  <c r="O34" i="2"/>
  <c r="N34" i="2"/>
  <c r="M34" i="2"/>
  <c r="L34" i="2"/>
  <c r="K34" i="2"/>
  <c r="J34" i="2"/>
  <c r="I34" i="2"/>
  <c r="H34" i="2"/>
  <c r="H35" i="2" s="1"/>
  <c r="H36" i="2" s="1"/>
  <c r="G34" i="2"/>
  <c r="G35" i="2" s="1"/>
  <c r="G36" i="2" s="1"/>
  <c r="G37" i="2" s="1"/>
  <c r="G38" i="2" s="1"/>
  <c r="G39" i="2" s="1"/>
  <c r="G40" i="2" s="1"/>
  <c r="G41" i="2" s="1"/>
  <c r="G42" i="2" s="1"/>
  <c r="G43" i="2" s="1"/>
  <c r="G44" i="2" s="1"/>
  <c r="G45" i="2" s="1"/>
  <c r="G46" i="2" s="1"/>
  <c r="G47" i="2" s="1"/>
  <c r="G48" i="2" s="1"/>
  <c r="G49" i="2" s="1"/>
  <c r="G50" i="2" s="1"/>
  <c r="G51" i="2" s="1"/>
  <c r="G52" i="2" s="1"/>
  <c r="G53" i="2" s="1"/>
  <c r="G54" i="2" s="1"/>
  <c r="G55" i="2" s="1"/>
  <c r="G56" i="2" s="1"/>
  <c r="G57" i="2" s="1"/>
  <c r="G58" i="2" s="1"/>
  <c r="G59" i="2" s="1"/>
  <c r="G60" i="2" s="1"/>
  <c r="G61" i="2" s="1"/>
  <c r="G62" i="2" s="1"/>
  <c r="G63" i="2" s="1"/>
  <c r="G64" i="2" s="1"/>
  <c r="G65" i="2" s="1"/>
  <c r="G66" i="2" s="1"/>
  <c r="G67" i="2" s="1"/>
  <c r="G68" i="2" s="1"/>
  <c r="G69" i="2" s="1"/>
  <c r="G70" i="2" s="1"/>
  <c r="G71" i="2" s="1"/>
  <c r="G72" i="2" s="1"/>
  <c r="G73" i="2" s="1"/>
  <c r="G74" i="2" s="1"/>
  <c r="G75" i="2" s="1"/>
  <c r="G76" i="2" s="1"/>
  <c r="G77" i="2" s="1"/>
  <c r="G78" i="2" s="1"/>
  <c r="G79" i="2" s="1"/>
  <c r="G80" i="2" s="1"/>
  <c r="G81" i="2" s="1"/>
  <c r="G82" i="2" s="1"/>
  <c r="G83" i="2" s="1"/>
  <c r="G84" i="2" s="1"/>
  <c r="G85" i="2" s="1"/>
  <c r="G86" i="2" s="1"/>
  <c r="G87" i="2" s="1"/>
  <c r="G88" i="2" s="1"/>
  <c r="G89" i="2" s="1"/>
  <c r="G90" i="2" s="1"/>
  <c r="G91" i="2" s="1"/>
  <c r="G92" i="2" s="1"/>
  <c r="G93" i="2" s="1"/>
  <c r="G94" i="2" s="1"/>
  <c r="G95" i="2" s="1"/>
  <c r="G96" i="2" s="1"/>
  <c r="G97" i="2" s="1"/>
  <c r="G98" i="2" s="1"/>
  <c r="G99" i="2" s="1"/>
  <c r="G100" i="2" s="1"/>
  <c r="G101" i="2" s="1"/>
  <c r="G102" i="2" s="1"/>
  <c r="G103" i="2" s="1"/>
  <c r="G104" i="2" s="1"/>
  <c r="G105" i="2" s="1"/>
  <c r="G106" i="2" s="1"/>
  <c r="G107" i="2" s="1"/>
  <c r="G108" i="2" s="1"/>
  <c r="G109" i="2" s="1"/>
  <c r="G110" i="2" s="1"/>
  <c r="G111" i="2" s="1"/>
  <c r="G112" i="2" s="1"/>
  <c r="G113" i="2" s="1"/>
  <c r="G114" i="2" s="1"/>
  <c r="G115" i="2" s="1"/>
  <c r="G116" i="2" s="1"/>
  <c r="G117" i="2" s="1"/>
  <c r="G118" i="2" s="1"/>
  <c r="G119" i="2" s="1"/>
  <c r="G120" i="2" s="1"/>
  <c r="F34" i="2"/>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F112" i="2" s="1"/>
  <c r="F113" i="2" s="1"/>
  <c r="F114" i="2" s="1"/>
  <c r="F115" i="2" s="1"/>
  <c r="F116" i="2" s="1"/>
  <c r="F117" i="2" s="1"/>
  <c r="F118" i="2" s="1"/>
  <c r="F119" i="2" s="1"/>
  <c r="F120" i="2" s="1"/>
  <c r="E34" i="2"/>
  <c r="D34" i="2"/>
  <c r="C34" i="2" s="1"/>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J33" i="2"/>
  <c r="BI33" i="2"/>
  <c r="BH33" i="2"/>
  <c r="BD33" i="2"/>
  <c r="BC33" i="2"/>
  <c r="BB33" i="2"/>
  <c r="AW33" i="2"/>
  <c r="AV33" i="2"/>
  <c r="AQ33" i="2"/>
  <c r="AP33" i="2"/>
  <c r="AK33" i="2"/>
  <c r="AJ33" i="2"/>
  <c r="AI33" i="2"/>
  <c r="AH33" i="2"/>
  <c r="AG33" i="2"/>
  <c r="AF33" i="2"/>
  <c r="AE33" i="2"/>
  <c r="AD33" i="2"/>
  <c r="AC33" i="2"/>
  <c r="AB33" i="2"/>
  <c r="Z33" i="2"/>
  <c r="Y33" i="2"/>
  <c r="X33" i="2"/>
  <c r="W33" i="2"/>
  <c r="V33" i="2"/>
  <c r="U33" i="2"/>
  <c r="T33" i="2"/>
  <c r="S33" i="2"/>
  <c r="R33" i="2"/>
  <c r="Q33" i="2"/>
  <c r="P33" i="2"/>
  <c r="O33" i="2"/>
  <c r="N33" i="2"/>
  <c r="M33" i="2"/>
  <c r="L33" i="2"/>
  <c r="K33" i="2"/>
  <c r="J33" i="2"/>
  <c r="I33" i="2"/>
  <c r="E33" i="2"/>
  <c r="D33" i="2"/>
  <c r="C33" i="2" s="1"/>
  <c r="CU32" i="2"/>
  <c r="CT32" i="2"/>
  <c r="CS32" i="2"/>
  <c r="CR32" i="2"/>
  <c r="CQ32" i="2"/>
  <c r="CP32" i="2"/>
  <c r="CO32" i="2"/>
  <c r="CN32" i="2"/>
  <c r="CM32" i="2"/>
  <c r="CL32" i="2"/>
  <c r="CK32" i="2"/>
  <c r="CJ32" i="2"/>
  <c r="CI32" i="2"/>
  <c r="CH32" i="2"/>
  <c r="CG32" i="2"/>
  <c r="CF32" i="2"/>
  <c r="CE32" i="2"/>
  <c r="CD32" i="2"/>
  <c r="CC32" i="2"/>
  <c r="CB32" i="2"/>
  <c r="CA32" i="2"/>
  <c r="BZ32" i="2"/>
  <c r="BY32" i="2"/>
  <c r="BX32" i="2"/>
  <c r="BW32" i="2"/>
  <c r="BV32" i="2"/>
  <c r="BU32" i="2"/>
  <c r="BT32" i="2"/>
  <c r="BS32" i="2"/>
  <c r="BR32" i="2"/>
  <c r="BQ32" i="2"/>
  <c r="BP32" i="2"/>
  <c r="BO32" i="2"/>
  <c r="BN32" i="2"/>
  <c r="BJ32" i="2"/>
  <c r="BI32" i="2"/>
  <c r="BH32" i="2"/>
  <c r="BD32" i="2"/>
  <c r="BC32" i="2"/>
  <c r="BB32" i="2"/>
  <c r="AX32" i="2"/>
  <c r="AW32" i="2"/>
  <c r="AV32" i="2"/>
  <c r="AR32" i="2"/>
  <c r="AQ32" i="2"/>
  <c r="AP32" i="2"/>
  <c r="AL32" i="2"/>
  <c r="AK32" i="2"/>
  <c r="AJ32" i="2"/>
  <c r="AI32" i="2"/>
  <c r="AH32" i="2"/>
  <c r="AG32" i="2"/>
  <c r="AF32" i="2"/>
  <c r="AE32" i="2"/>
  <c r="AD32" i="2"/>
  <c r="AC32" i="2"/>
  <c r="AB32" i="2"/>
  <c r="Z32" i="2"/>
  <c r="Y32" i="2"/>
  <c r="X32" i="2"/>
  <c r="W32" i="2"/>
  <c r="V32" i="2"/>
  <c r="U32" i="2"/>
  <c r="T32" i="2"/>
  <c r="S32" i="2"/>
  <c r="R32" i="2"/>
  <c r="Q32" i="2"/>
  <c r="P32" i="2"/>
  <c r="O32" i="2"/>
  <c r="N32" i="2"/>
  <c r="M32" i="2"/>
  <c r="L32" i="2"/>
  <c r="K32" i="2"/>
  <c r="J32" i="2"/>
  <c r="I32" i="2"/>
  <c r="H32" i="2"/>
  <c r="G32" i="2"/>
  <c r="G33" i="2" s="1"/>
  <c r="F32" i="2"/>
  <c r="F33" i="2" s="1"/>
  <c r="E32" i="2"/>
  <c r="D32" i="2"/>
  <c r="CU31" i="2"/>
  <c r="CT31" i="2"/>
  <c r="CS31" i="2"/>
  <c r="CR31" i="2"/>
  <c r="CQ31" i="2"/>
  <c r="CP31" i="2"/>
  <c r="CO31" i="2"/>
  <c r="CN31" i="2"/>
  <c r="CM31" i="2"/>
  <c r="CL31" i="2"/>
  <c r="CK31" i="2"/>
  <c r="CJ31" i="2"/>
  <c r="CI31" i="2"/>
  <c r="CH31" i="2"/>
  <c r="CG31" i="2"/>
  <c r="CF31" i="2"/>
  <c r="CE31" i="2"/>
  <c r="CD31" i="2"/>
  <c r="CC31" i="2"/>
  <c r="CB31" i="2"/>
  <c r="CA31" i="2"/>
  <c r="BZ31" i="2"/>
  <c r="BY31" i="2"/>
  <c r="BX31" i="2"/>
  <c r="BW31" i="2"/>
  <c r="BV31" i="2"/>
  <c r="BU31" i="2"/>
  <c r="BT31" i="2"/>
  <c r="BS31" i="2"/>
  <c r="BR31" i="2"/>
  <c r="BQ31" i="2"/>
  <c r="BP31" i="2"/>
  <c r="BO31" i="2"/>
  <c r="BN31" i="2"/>
  <c r="BJ31" i="2"/>
  <c r="BI31" i="2"/>
  <c r="BH31" i="2"/>
  <c r="BD31" i="2"/>
  <c r="BC31" i="2"/>
  <c r="BB31" i="2"/>
  <c r="AW31" i="2"/>
  <c r="AV31" i="2"/>
  <c r="AQ31" i="2"/>
  <c r="AP31" i="2"/>
  <c r="AK31" i="2"/>
  <c r="AJ31" i="2"/>
  <c r="AI31" i="2"/>
  <c r="AH31" i="2"/>
  <c r="AG31" i="2"/>
  <c r="AF31" i="2"/>
  <c r="AE31" i="2"/>
  <c r="AD31" i="2"/>
  <c r="AC31" i="2"/>
  <c r="AB31" i="2"/>
  <c r="Z31" i="2"/>
  <c r="Y31" i="2"/>
  <c r="X31" i="2"/>
  <c r="W31" i="2"/>
  <c r="V31" i="2"/>
  <c r="U31" i="2"/>
  <c r="T31" i="2"/>
  <c r="S31" i="2"/>
  <c r="R31" i="2"/>
  <c r="Q31" i="2"/>
  <c r="P31" i="2"/>
  <c r="O31" i="2"/>
  <c r="N31" i="2"/>
  <c r="M31" i="2"/>
  <c r="L31" i="2"/>
  <c r="K31" i="2"/>
  <c r="J31" i="2"/>
  <c r="I31" i="2"/>
  <c r="H31" i="2"/>
  <c r="G31" i="2"/>
  <c r="F31" i="2"/>
  <c r="E31" i="2"/>
  <c r="D31" i="2"/>
  <c r="B31" i="2" s="1"/>
  <c r="CU30" i="2"/>
  <c r="CT30" i="2"/>
  <c r="CS30" i="2"/>
  <c r="CR30" i="2"/>
  <c r="CQ30" i="2"/>
  <c r="CP30" i="2"/>
  <c r="CO30" i="2"/>
  <c r="CN30" i="2"/>
  <c r="CM30" i="2"/>
  <c r="CL30" i="2"/>
  <c r="CK30" i="2"/>
  <c r="CJ30" i="2"/>
  <c r="CI30" i="2"/>
  <c r="CH30" i="2"/>
  <c r="CG30" i="2"/>
  <c r="CF30" i="2"/>
  <c r="CE30" i="2"/>
  <c r="CD30" i="2"/>
  <c r="CC30" i="2"/>
  <c r="CB30" i="2"/>
  <c r="CA30" i="2"/>
  <c r="BZ30" i="2"/>
  <c r="BY30" i="2"/>
  <c r="BX30" i="2"/>
  <c r="BW30" i="2"/>
  <c r="BV30" i="2"/>
  <c r="BU30" i="2"/>
  <c r="BT30" i="2"/>
  <c r="BS30" i="2"/>
  <c r="BR30" i="2"/>
  <c r="BQ30" i="2"/>
  <c r="BP30" i="2"/>
  <c r="BO30" i="2"/>
  <c r="BN30" i="2"/>
  <c r="BJ30" i="2"/>
  <c r="BI30" i="2"/>
  <c r="BH30" i="2"/>
  <c r="BD30" i="2"/>
  <c r="BC30" i="2"/>
  <c r="BB30" i="2"/>
  <c r="AX30" i="2"/>
  <c r="AW30" i="2"/>
  <c r="AV30" i="2"/>
  <c r="AR30" i="2"/>
  <c r="AQ30" i="2"/>
  <c r="AP30" i="2"/>
  <c r="AL30" i="2"/>
  <c r="AK30" i="2"/>
  <c r="AJ30" i="2"/>
  <c r="AI30" i="2"/>
  <c r="AH30" i="2"/>
  <c r="AG30" i="2"/>
  <c r="AF30" i="2"/>
  <c r="AE30" i="2"/>
  <c r="AD30" i="2"/>
  <c r="AC30" i="2"/>
  <c r="AB30" i="2"/>
  <c r="Z30" i="2"/>
  <c r="Y30" i="2"/>
  <c r="X30" i="2"/>
  <c r="W30" i="2"/>
  <c r="V30" i="2"/>
  <c r="U30" i="2"/>
  <c r="T30" i="2"/>
  <c r="S30" i="2"/>
  <c r="R30" i="2"/>
  <c r="Q30" i="2"/>
  <c r="P30" i="2"/>
  <c r="O30" i="2"/>
  <c r="N30" i="2"/>
  <c r="M30" i="2"/>
  <c r="L30" i="2"/>
  <c r="K30" i="2"/>
  <c r="J30" i="2"/>
  <c r="I30" i="2"/>
  <c r="H30" i="2"/>
  <c r="G30" i="2"/>
  <c r="F30" i="2"/>
  <c r="E30" i="2"/>
  <c r="D30" i="2"/>
  <c r="A30" i="2" s="1"/>
  <c r="CU29" i="2"/>
  <c r="CT29" i="2"/>
  <c r="CS29" i="2"/>
  <c r="CR29" i="2"/>
  <c r="CQ29" i="2"/>
  <c r="CP29" i="2"/>
  <c r="CO29" i="2"/>
  <c r="CN29" i="2"/>
  <c r="CM29" i="2"/>
  <c r="CL29" i="2"/>
  <c r="CK29" i="2"/>
  <c r="CJ29" i="2"/>
  <c r="CI29" i="2"/>
  <c r="CH29" i="2"/>
  <c r="CG29" i="2"/>
  <c r="CF29" i="2"/>
  <c r="CE29" i="2"/>
  <c r="CD29" i="2"/>
  <c r="CC29" i="2"/>
  <c r="CB29" i="2"/>
  <c r="CA29" i="2"/>
  <c r="BZ29" i="2"/>
  <c r="BY29" i="2"/>
  <c r="BX29" i="2"/>
  <c r="BW29" i="2"/>
  <c r="BV29" i="2"/>
  <c r="BU29" i="2"/>
  <c r="BT29" i="2"/>
  <c r="BS29" i="2"/>
  <c r="BR29" i="2"/>
  <c r="BQ29" i="2"/>
  <c r="BP29" i="2"/>
  <c r="BO29" i="2"/>
  <c r="BN29" i="2"/>
  <c r="BJ29" i="2"/>
  <c r="BI29" i="2"/>
  <c r="BH29" i="2"/>
  <c r="BG29" i="2"/>
  <c r="BF29" i="2"/>
  <c r="BE29" i="2"/>
  <c r="BD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Z29" i="2"/>
  <c r="Y29" i="2"/>
  <c r="X29" i="2"/>
  <c r="U29" i="2"/>
  <c r="T29" i="2"/>
  <c r="S29" i="2"/>
  <c r="R29" i="2"/>
  <c r="Q29" i="2"/>
  <c r="P29" i="2"/>
  <c r="O29" i="2"/>
  <c r="N29" i="2"/>
  <c r="M29" i="2"/>
  <c r="L29" i="2"/>
  <c r="K29" i="2"/>
  <c r="J29" i="2"/>
  <c r="I29" i="2"/>
  <c r="E29" i="2"/>
  <c r="D29" i="2"/>
  <c r="A29" i="2" s="1"/>
  <c r="CU28" i="2"/>
  <c r="CT28" i="2"/>
  <c r="CS28" i="2"/>
  <c r="CR28" i="2"/>
  <c r="CQ28" i="2"/>
  <c r="CP28" i="2"/>
  <c r="CO28" i="2"/>
  <c r="CN28" i="2"/>
  <c r="CM28" i="2"/>
  <c r="CL28" i="2"/>
  <c r="CK28" i="2"/>
  <c r="CJ28" i="2"/>
  <c r="CI28" i="2"/>
  <c r="CH28" i="2"/>
  <c r="CG28" i="2"/>
  <c r="CF28" i="2"/>
  <c r="CE28" i="2"/>
  <c r="CD28" i="2"/>
  <c r="CC28" i="2"/>
  <c r="CB28" i="2"/>
  <c r="CA28" i="2"/>
  <c r="BZ28" i="2"/>
  <c r="BY28" i="2"/>
  <c r="BX28" i="2"/>
  <c r="BW28" i="2"/>
  <c r="BV28" i="2"/>
  <c r="BU28" i="2"/>
  <c r="BT28" i="2"/>
  <c r="BS28" i="2"/>
  <c r="BR28" i="2"/>
  <c r="BQ28" i="2"/>
  <c r="BP28" i="2"/>
  <c r="BO28" i="2"/>
  <c r="BN28" i="2"/>
  <c r="BJ28" i="2"/>
  <c r="BI28" i="2"/>
  <c r="BH28" i="2"/>
  <c r="BG28" i="2"/>
  <c r="BF28" i="2"/>
  <c r="BE28" i="2"/>
  <c r="BD28" i="2"/>
  <c r="BC28"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Z28" i="2"/>
  <c r="Y28" i="2"/>
  <c r="X28" i="2"/>
  <c r="U28" i="2"/>
  <c r="T28" i="2"/>
  <c r="S28" i="2"/>
  <c r="R28" i="2"/>
  <c r="Q28" i="2"/>
  <c r="P28" i="2"/>
  <c r="O28" i="2"/>
  <c r="N28" i="2"/>
  <c r="M28" i="2"/>
  <c r="L28" i="2"/>
  <c r="K28" i="2"/>
  <c r="J28" i="2"/>
  <c r="I28" i="2"/>
  <c r="E28" i="2"/>
  <c r="D28" i="2"/>
  <c r="CU27" i="2"/>
  <c r="CT27" i="2"/>
  <c r="CS27" i="2"/>
  <c r="CR27" i="2"/>
  <c r="CQ27" i="2"/>
  <c r="CP27" i="2"/>
  <c r="CO27" i="2"/>
  <c r="CN27" i="2"/>
  <c r="CM27" i="2"/>
  <c r="CL27" i="2"/>
  <c r="CK27" i="2"/>
  <c r="CJ27" i="2"/>
  <c r="CI27" i="2"/>
  <c r="CH27" i="2"/>
  <c r="CG27" i="2"/>
  <c r="CF27" i="2"/>
  <c r="CE27" i="2"/>
  <c r="CD27" i="2"/>
  <c r="CC27" i="2"/>
  <c r="CB27" i="2"/>
  <c r="CA27" i="2"/>
  <c r="BZ27" i="2"/>
  <c r="BY27" i="2"/>
  <c r="BX27" i="2"/>
  <c r="BW27" i="2"/>
  <c r="BV27" i="2"/>
  <c r="BU27" i="2"/>
  <c r="BT27" i="2"/>
  <c r="BS27" i="2"/>
  <c r="BR27" i="2"/>
  <c r="BQ27" i="2"/>
  <c r="BP27" i="2"/>
  <c r="BO27" i="2"/>
  <c r="BN27" i="2"/>
  <c r="BJ27" i="2"/>
  <c r="BI27" i="2"/>
  <c r="BH27" i="2"/>
  <c r="BG27" i="2"/>
  <c r="BF27" i="2"/>
  <c r="BE27" i="2"/>
  <c r="BD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Z27" i="2"/>
  <c r="Y27" i="2"/>
  <c r="X27" i="2"/>
  <c r="U27" i="2"/>
  <c r="T27" i="2"/>
  <c r="S27" i="2"/>
  <c r="R27" i="2"/>
  <c r="Q27" i="2"/>
  <c r="P27" i="2"/>
  <c r="O27" i="2"/>
  <c r="N27" i="2"/>
  <c r="M27" i="2"/>
  <c r="L27" i="2"/>
  <c r="K27" i="2"/>
  <c r="J27" i="2"/>
  <c r="I27" i="2"/>
  <c r="E27" i="2"/>
  <c r="D27" i="2"/>
  <c r="B27" i="2" s="1"/>
  <c r="CU26" i="2"/>
  <c r="CT26" i="2"/>
  <c r="CS26" i="2"/>
  <c r="CR26" i="2"/>
  <c r="CQ26" i="2"/>
  <c r="CP26" i="2"/>
  <c r="CO26" i="2"/>
  <c r="CN26" i="2"/>
  <c r="CM26" i="2"/>
  <c r="CL26" i="2"/>
  <c r="CK26" i="2"/>
  <c r="CJ26" i="2"/>
  <c r="CI26" i="2"/>
  <c r="CH26" i="2"/>
  <c r="CG26" i="2"/>
  <c r="CF26" i="2"/>
  <c r="CE26" i="2"/>
  <c r="CD26" i="2"/>
  <c r="CC26" i="2"/>
  <c r="CB26" i="2"/>
  <c r="CA26" i="2"/>
  <c r="BZ26" i="2"/>
  <c r="BY26" i="2"/>
  <c r="BX26" i="2"/>
  <c r="BW26" i="2"/>
  <c r="BV26" i="2"/>
  <c r="BU26" i="2"/>
  <c r="BT26" i="2"/>
  <c r="BS26" i="2"/>
  <c r="BR26" i="2"/>
  <c r="BQ26" i="2"/>
  <c r="BP26" i="2"/>
  <c r="BO26" i="2"/>
  <c r="BN26" i="2"/>
  <c r="BJ26" i="2"/>
  <c r="BI26" i="2"/>
  <c r="BH26" i="2"/>
  <c r="BG26" i="2"/>
  <c r="BF26" i="2"/>
  <c r="BE26" i="2"/>
  <c r="BD26" i="2"/>
  <c r="BC26" i="2"/>
  <c r="BB26"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Z26" i="2"/>
  <c r="Y26" i="2"/>
  <c r="X26" i="2"/>
  <c r="U26" i="2"/>
  <c r="T26" i="2"/>
  <c r="S26" i="2"/>
  <c r="R26" i="2"/>
  <c r="Q26" i="2"/>
  <c r="P26" i="2"/>
  <c r="O26" i="2"/>
  <c r="N26" i="2"/>
  <c r="M26" i="2"/>
  <c r="L26" i="2"/>
  <c r="K26" i="2"/>
  <c r="J26" i="2"/>
  <c r="I26" i="2"/>
  <c r="E26" i="2"/>
  <c r="D26" i="2"/>
  <c r="A26" i="2" s="1"/>
  <c r="CU25" i="2"/>
  <c r="CT25" i="2"/>
  <c r="CS25" i="2"/>
  <c r="CR25" i="2"/>
  <c r="CQ25" i="2"/>
  <c r="CP25" i="2"/>
  <c r="CO25" i="2"/>
  <c r="CN25" i="2"/>
  <c r="CM25" i="2"/>
  <c r="CL25" i="2"/>
  <c r="CK25" i="2"/>
  <c r="CJ25" i="2"/>
  <c r="CI25" i="2"/>
  <c r="CH25" i="2"/>
  <c r="CG25" i="2"/>
  <c r="CF25" i="2"/>
  <c r="CE25" i="2"/>
  <c r="CD25" i="2"/>
  <c r="CC25" i="2"/>
  <c r="CB25" i="2"/>
  <c r="CA25" i="2"/>
  <c r="BZ25" i="2"/>
  <c r="BY25" i="2"/>
  <c r="BX25" i="2"/>
  <c r="BW25" i="2"/>
  <c r="BV25" i="2"/>
  <c r="BU25" i="2"/>
  <c r="BT25" i="2"/>
  <c r="BS25" i="2"/>
  <c r="BR25" i="2"/>
  <c r="BQ25" i="2"/>
  <c r="BP25" i="2"/>
  <c r="BO25" i="2"/>
  <c r="BN25" i="2"/>
  <c r="BJ25" i="2"/>
  <c r="BI25" i="2"/>
  <c r="BH25" i="2"/>
  <c r="BG25" i="2"/>
  <c r="BF25" i="2"/>
  <c r="BE25" i="2"/>
  <c r="BD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Z25" i="2"/>
  <c r="Y25" i="2"/>
  <c r="X25" i="2"/>
  <c r="U25" i="2"/>
  <c r="T25" i="2"/>
  <c r="S25" i="2"/>
  <c r="R25" i="2"/>
  <c r="Q25" i="2"/>
  <c r="P25" i="2"/>
  <c r="O25" i="2"/>
  <c r="N25" i="2"/>
  <c r="M25" i="2"/>
  <c r="L25" i="2"/>
  <c r="K25" i="2"/>
  <c r="J25" i="2"/>
  <c r="I25" i="2"/>
  <c r="E25" i="2"/>
  <c r="D25" i="2"/>
  <c r="B25" i="2" s="1"/>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Z24" i="2"/>
  <c r="Y24" i="2"/>
  <c r="X24" i="2"/>
  <c r="U24" i="2"/>
  <c r="T24" i="2"/>
  <c r="S24" i="2"/>
  <c r="R24" i="2"/>
  <c r="Q24" i="2"/>
  <c r="P24" i="2"/>
  <c r="O24" i="2"/>
  <c r="N24" i="2"/>
  <c r="M24" i="2"/>
  <c r="L24" i="2"/>
  <c r="K24" i="2"/>
  <c r="J24" i="2"/>
  <c r="I24" i="2"/>
  <c r="E24" i="2"/>
  <c r="D24" i="2"/>
  <c r="CU23" i="2"/>
  <c r="CT23" i="2"/>
  <c r="CS23" i="2"/>
  <c r="CR23" i="2"/>
  <c r="CQ23" i="2"/>
  <c r="CP23" i="2"/>
  <c r="CO23" i="2"/>
  <c r="CN23" i="2"/>
  <c r="CM23" i="2"/>
  <c r="CL23" i="2"/>
  <c r="CK23" i="2"/>
  <c r="CJ23" i="2"/>
  <c r="CI23" i="2"/>
  <c r="CH23" i="2"/>
  <c r="CG23" i="2"/>
  <c r="CF23" i="2"/>
  <c r="CE23" i="2"/>
  <c r="CD23" i="2"/>
  <c r="CC23" i="2"/>
  <c r="CB23" i="2"/>
  <c r="CA23" i="2"/>
  <c r="BZ23" i="2"/>
  <c r="BY23" i="2"/>
  <c r="BX23" i="2"/>
  <c r="BW23" i="2"/>
  <c r="BV23" i="2"/>
  <c r="BU23" i="2"/>
  <c r="BT23" i="2"/>
  <c r="BS23" i="2"/>
  <c r="BR23" i="2"/>
  <c r="BQ23" i="2"/>
  <c r="BP23" i="2"/>
  <c r="BO23" i="2"/>
  <c r="BN23" i="2"/>
  <c r="BJ23" i="2"/>
  <c r="BI23" i="2"/>
  <c r="BH23" i="2"/>
  <c r="BD23" i="2"/>
  <c r="BC23" i="2"/>
  <c r="BB23" i="2"/>
  <c r="AW23" i="2"/>
  <c r="AV23" i="2"/>
  <c r="AQ23" i="2"/>
  <c r="AP23" i="2"/>
  <c r="AK23" i="2"/>
  <c r="AJ23" i="2"/>
  <c r="AI23" i="2"/>
  <c r="AH23" i="2"/>
  <c r="AG23" i="2"/>
  <c r="AF23" i="2"/>
  <c r="AE23" i="2"/>
  <c r="AD23" i="2"/>
  <c r="AC23" i="2"/>
  <c r="AB23" i="2"/>
  <c r="Z23" i="2"/>
  <c r="Y23" i="2"/>
  <c r="X23" i="2"/>
  <c r="W23" i="2"/>
  <c r="W24" i="2" s="1"/>
  <c r="W25" i="2" s="1"/>
  <c r="W26" i="2" s="1"/>
  <c r="W27" i="2" s="1"/>
  <c r="W28" i="2" s="1"/>
  <c r="W29" i="2" s="1"/>
  <c r="V23" i="2"/>
  <c r="V24" i="2" s="1"/>
  <c r="V25" i="2" s="1"/>
  <c r="V26" i="2" s="1"/>
  <c r="V27" i="2" s="1"/>
  <c r="V28" i="2" s="1"/>
  <c r="V29" i="2" s="1"/>
  <c r="U23" i="2"/>
  <c r="T23" i="2"/>
  <c r="S23" i="2"/>
  <c r="R23" i="2"/>
  <c r="Q23" i="2"/>
  <c r="P23" i="2"/>
  <c r="O23" i="2"/>
  <c r="N23" i="2"/>
  <c r="M23" i="2"/>
  <c r="L23" i="2"/>
  <c r="K23" i="2"/>
  <c r="J23" i="2"/>
  <c r="I23" i="2"/>
  <c r="H23" i="2"/>
  <c r="H24" i="2" s="1"/>
  <c r="G23" i="2"/>
  <c r="G24" i="2" s="1"/>
  <c r="G25" i="2" s="1"/>
  <c r="G26" i="2" s="1"/>
  <c r="G27" i="2" s="1"/>
  <c r="G28" i="2" s="1"/>
  <c r="G29" i="2" s="1"/>
  <c r="F23" i="2"/>
  <c r="F24" i="2" s="1"/>
  <c r="F25" i="2" s="1"/>
  <c r="F26" i="2" s="1"/>
  <c r="F27" i="2" s="1"/>
  <c r="F28" i="2" s="1"/>
  <c r="F29" i="2" s="1"/>
  <c r="E23" i="2"/>
  <c r="D23" i="2"/>
  <c r="B23" i="2" s="1"/>
  <c r="CU22" i="2"/>
  <c r="CT22" i="2"/>
  <c r="CS22" i="2"/>
  <c r="CR22" i="2"/>
  <c r="CQ22" i="2"/>
  <c r="CP22" i="2"/>
  <c r="CO22" i="2"/>
  <c r="CN22" i="2"/>
  <c r="CM22" i="2"/>
  <c r="CL22" i="2"/>
  <c r="CK22" i="2"/>
  <c r="CJ22" i="2"/>
  <c r="CI22" i="2"/>
  <c r="CH22" i="2"/>
  <c r="CG22" i="2"/>
  <c r="CF22" i="2"/>
  <c r="CE22" i="2"/>
  <c r="CD22" i="2"/>
  <c r="CC22" i="2"/>
  <c r="CB22" i="2"/>
  <c r="CA22" i="2"/>
  <c r="BZ22" i="2"/>
  <c r="BY22" i="2"/>
  <c r="BX22" i="2"/>
  <c r="BW22" i="2"/>
  <c r="BV22" i="2"/>
  <c r="BU22" i="2"/>
  <c r="BT22" i="2"/>
  <c r="BS22" i="2"/>
  <c r="BR22" i="2"/>
  <c r="BQ22" i="2"/>
  <c r="BP22" i="2"/>
  <c r="BO22" i="2"/>
  <c r="BN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Z22" i="2"/>
  <c r="Y22" i="2"/>
  <c r="X22" i="2"/>
  <c r="U22" i="2"/>
  <c r="T22" i="2"/>
  <c r="S22" i="2"/>
  <c r="R22" i="2"/>
  <c r="Q22" i="2"/>
  <c r="P22" i="2"/>
  <c r="O22" i="2"/>
  <c r="N22" i="2"/>
  <c r="M22" i="2"/>
  <c r="L22" i="2"/>
  <c r="K22" i="2"/>
  <c r="J22" i="2"/>
  <c r="I22" i="2"/>
  <c r="E22" i="2"/>
  <c r="D22" i="2"/>
  <c r="C22" i="2" s="1"/>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Z21" i="2"/>
  <c r="Y21" i="2"/>
  <c r="X21" i="2"/>
  <c r="U21" i="2"/>
  <c r="T21" i="2"/>
  <c r="S21" i="2"/>
  <c r="R21" i="2"/>
  <c r="Q21" i="2"/>
  <c r="P21" i="2"/>
  <c r="O21" i="2"/>
  <c r="N21" i="2"/>
  <c r="M21" i="2"/>
  <c r="L21" i="2"/>
  <c r="K21" i="2"/>
  <c r="J21" i="2"/>
  <c r="I21" i="2"/>
  <c r="E21" i="2"/>
  <c r="D21" i="2"/>
  <c r="C21" i="2" s="1"/>
  <c r="CU20" i="2"/>
  <c r="CT20" i="2"/>
  <c r="CS20" i="2"/>
  <c r="CR20" i="2"/>
  <c r="CQ20" i="2"/>
  <c r="CP20" i="2"/>
  <c r="CO20" i="2"/>
  <c r="CN20" i="2"/>
  <c r="CM20" i="2"/>
  <c r="CL20" i="2"/>
  <c r="CK20" i="2"/>
  <c r="CJ20" i="2"/>
  <c r="CI20" i="2"/>
  <c r="CH20" i="2"/>
  <c r="CG20" i="2"/>
  <c r="CF20" i="2"/>
  <c r="CE20" i="2"/>
  <c r="CD20" i="2"/>
  <c r="CC20" i="2"/>
  <c r="CB20" i="2"/>
  <c r="CA20" i="2"/>
  <c r="BZ20" i="2"/>
  <c r="BY20" i="2"/>
  <c r="BX20" i="2"/>
  <c r="BW20" i="2"/>
  <c r="BV20" i="2"/>
  <c r="BU20" i="2"/>
  <c r="BT20" i="2"/>
  <c r="BS20" i="2"/>
  <c r="BR20" i="2"/>
  <c r="BQ20" i="2"/>
  <c r="BP20" i="2"/>
  <c r="BO20" i="2"/>
  <c r="BN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Z20" i="2"/>
  <c r="Y20" i="2"/>
  <c r="X20" i="2"/>
  <c r="U20" i="2"/>
  <c r="T20" i="2"/>
  <c r="S20" i="2"/>
  <c r="R20" i="2"/>
  <c r="Q20" i="2"/>
  <c r="P20" i="2"/>
  <c r="O20" i="2"/>
  <c r="N20" i="2"/>
  <c r="M20" i="2"/>
  <c r="L20" i="2"/>
  <c r="K20" i="2"/>
  <c r="J20" i="2"/>
  <c r="I20" i="2"/>
  <c r="E20" i="2"/>
  <c r="D20" i="2"/>
  <c r="A20" i="2" s="1"/>
  <c r="CU19" i="2"/>
  <c r="CT19" i="2"/>
  <c r="CS19" i="2"/>
  <c r="CR19" i="2"/>
  <c r="CQ19" i="2"/>
  <c r="CP19" i="2"/>
  <c r="CO19" i="2"/>
  <c r="CN19" i="2"/>
  <c r="CM19" i="2"/>
  <c r="CL19" i="2"/>
  <c r="CK19" i="2"/>
  <c r="CJ19" i="2"/>
  <c r="CI19" i="2"/>
  <c r="CH19" i="2"/>
  <c r="CG19" i="2"/>
  <c r="CF19" i="2"/>
  <c r="CE19" i="2"/>
  <c r="CD19" i="2"/>
  <c r="CC19" i="2"/>
  <c r="CB19" i="2"/>
  <c r="CA19" i="2"/>
  <c r="BZ19" i="2"/>
  <c r="BY19" i="2"/>
  <c r="BX19" i="2"/>
  <c r="BW19" i="2"/>
  <c r="BV19" i="2"/>
  <c r="BU19" i="2"/>
  <c r="BT19" i="2"/>
  <c r="BS19" i="2"/>
  <c r="BR19" i="2"/>
  <c r="BQ19" i="2"/>
  <c r="BP19" i="2"/>
  <c r="BO19" i="2"/>
  <c r="BN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Z19" i="2"/>
  <c r="Y19" i="2"/>
  <c r="X19" i="2"/>
  <c r="U19" i="2"/>
  <c r="T19" i="2"/>
  <c r="S19" i="2"/>
  <c r="R19" i="2"/>
  <c r="Q19" i="2"/>
  <c r="P19" i="2"/>
  <c r="O19" i="2"/>
  <c r="N19" i="2"/>
  <c r="M19" i="2"/>
  <c r="L19" i="2"/>
  <c r="K19" i="2"/>
  <c r="J19" i="2"/>
  <c r="I19" i="2"/>
  <c r="E19" i="2"/>
  <c r="D19" i="2"/>
  <c r="A19" i="2" s="1"/>
  <c r="CU18" i="2"/>
  <c r="CT18" i="2"/>
  <c r="CS18" i="2"/>
  <c r="CR18" i="2"/>
  <c r="CQ18" i="2"/>
  <c r="CP18" i="2"/>
  <c r="CO18" i="2"/>
  <c r="CN18" i="2"/>
  <c r="CM18" i="2"/>
  <c r="CL18" i="2"/>
  <c r="CK18" i="2"/>
  <c r="CJ18" i="2"/>
  <c r="CI18" i="2"/>
  <c r="CH18" i="2"/>
  <c r="CG18" i="2"/>
  <c r="CF18" i="2"/>
  <c r="CE18" i="2"/>
  <c r="CD18" i="2"/>
  <c r="CC18" i="2"/>
  <c r="CB18" i="2"/>
  <c r="CA18" i="2"/>
  <c r="BZ18" i="2"/>
  <c r="BY18" i="2"/>
  <c r="BX18" i="2"/>
  <c r="BW18" i="2"/>
  <c r="BV18" i="2"/>
  <c r="BU18" i="2"/>
  <c r="BT18" i="2"/>
  <c r="BS18" i="2"/>
  <c r="BR18" i="2"/>
  <c r="BQ18" i="2"/>
  <c r="BP18" i="2"/>
  <c r="BO18" i="2"/>
  <c r="BN18" i="2"/>
  <c r="BJ18" i="2"/>
  <c r="BI18" i="2"/>
  <c r="BH18" i="2"/>
  <c r="BG18" i="2"/>
  <c r="BF18" i="2"/>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Z18" i="2"/>
  <c r="Y18" i="2"/>
  <c r="X18" i="2"/>
  <c r="U18" i="2"/>
  <c r="T18" i="2"/>
  <c r="S18" i="2"/>
  <c r="R18" i="2"/>
  <c r="Q18" i="2"/>
  <c r="P18" i="2"/>
  <c r="O18" i="2"/>
  <c r="N18" i="2"/>
  <c r="M18" i="2"/>
  <c r="L18" i="2"/>
  <c r="K18" i="2"/>
  <c r="J18" i="2"/>
  <c r="I18" i="2"/>
  <c r="E18" i="2"/>
  <c r="D18" i="2"/>
  <c r="C18" i="2" s="1"/>
  <c r="CU17" i="2"/>
  <c r="CT17" i="2"/>
  <c r="CS17" i="2"/>
  <c r="CR17" i="2"/>
  <c r="CQ17" i="2"/>
  <c r="CP17" i="2"/>
  <c r="CO17" i="2"/>
  <c r="CN17" i="2"/>
  <c r="CM17" i="2"/>
  <c r="CL17" i="2"/>
  <c r="CK17" i="2"/>
  <c r="CJ17" i="2"/>
  <c r="CI17" i="2"/>
  <c r="CH17" i="2"/>
  <c r="CG17" i="2"/>
  <c r="CF17" i="2"/>
  <c r="CE17" i="2"/>
  <c r="CD17" i="2"/>
  <c r="CC17" i="2"/>
  <c r="CB17" i="2"/>
  <c r="CA17" i="2"/>
  <c r="BZ17" i="2"/>
  <c r="BY17" i="2"/>
  <c r="BX17" i="2"/>
  <c r="BW17" i="2"/>
  <c r="BV17" i="2"/>
  <c r="BU17" i="2"/>
  <c r="BT17" i="2"/>
  <c r="BS17" i="2"/>
  <c r="BR17" i="2"/>
  <c r="BQ17" i="2"/>
  <c r="BP17" i="2"/>
  <c r="BO17" i="2"/>
  <c r="BN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Z17" i="2"/>
  <c r="Y17" i="2"/>
  <c r="X17" i="2"/>
  <c r="U17" i="2"/>
  <c r="T17" i="2"/>
  <c r="S17" i="2"/>
  <c r="R17" i="2"/>
  <c r="Q17" i="2"/>
  <c r="P17" i="2"/>
  <c r="O17" i="2"/>
  <c r="N17" i="2"/>
  <c r="M17" i="2"/>
  <c r="L17" i="2"/>
  <c r="K17" i="2"/>
  <c r="J17" i="2"/>
  <c r="I17" i="2"/>
  <c r="E17" i="2"/>
  <c r="D17" i="2"/>
  <c r="C17" i="2" s="1"/>
  <c r="CU16" i="2"/>
  <c r="CT16" i="2"/>
  <c r="CS16" i="2"/>
  <c r="CR16" i="2"/>
  <c r="CQ16" i="2"/>
  <c r="CP16" i="2"/>
  <c r="CO16" i="2"/>
  <c r="CN16" i="2"/>
  <c r="CM16" i="2"/>
  <c r="CL16" i="2"/>
  <c r="CK16" i="2"/>
  <c r="CJ16" i="2"/>
  <c r="CI16" i="2"/>
  <c r="CH16" i="2"/>
  <c r="CG16" i="2"/>
  <c r="CF16" i="2"/>
  <c r="CE16" i="2"/>
  <c r="CD16" i="2"/>
  <c r="CC16" i="2"/>
  <c r="CB16" i="2"/>
  <c r="CA16" i="2"/>
  <c r="BZ16" i="2"/>
  <c r="BY16" i="2"/>
  <c r="BX16" i="2"/>
  <c r="BW16" i="2"/>
  <c r="BV16" i="2"/>
  <c r="BU16" i="2"/>
  <c r="BT16" i="2"/>
  <c r="BS16" i="2"/>
  <c r="BR16" i="2"/>
  <c r="BQ16" i="2"/>
  <c r="BP16" i="2"/>
  <c r="BO16" i="2"/>
  <c r="BN16" i="2"/>
  <c r="BJ16" i="2"/>
  <c r="BI16" i="2"/>
  <c r="BH16" i="2"/>
  <c r="BD16" i="2"/>
  <c r="BC16" i="2"/>
  <c r="BB16" i="2"/>
  <c r="AW16" i="2"/>
  <c r="AV16" i="2"/>
  <c r="AQ16" i="2"/>
  <c r="AP16" i="2"/>
  <c r="AK16" i="2"/>
  <c r="AJ16" i="2"/>
  <c r="AI16" i="2"/>
  <c r="AH16" i="2"/>
  <c r="AG16" i="2"/>
  <c r="AF16" i="2"/>
  <c r="AE16" i="2"/>
  <c r="AD16" i="2"/>
  <c r="AC16" i="2"/>
  <c r="AB16" i="2"/>
  <c r="Z16" i="2"/>
  <c r="Y16" i="2"/>
  <c r="X16" i="2"/>
  <c r="W16" i="2"/>
  <c r="W17" i="2" s="1"/>
  <c r="W18" i="2" s="1"/>
  <c r="W19" i="2" s="1"/>
  <c r="W20" i="2" s="1"/>
  <c r="W21" i="2" s="1"/>
  <c r="W22" i="2" s="1"/>
  <c r="V16" i="2"/>
  <c r="V17" i="2" s="1"/>
  <c r="V18" i="2" s="1"/>
  <c r="V19" i="2" s="1"/>
  <c r="V20" i="2" s="1"/>
  <c r="V21" i="2" s="1"/>
  <c r="V22" i="2" s="1"/>
  <c r="U16" i="2"/>
  <c r="T16" i="2"/>
  <c r="S16" i="2"/>
  <c r="R16" i="2"/>
  <c r="Q16" i="2"/>
  <c r="P16" i="2"/>
  <c r="O16" i="2"/>
  <c r="N16" i="2"/>
  <c r="M16" i="2"/>
  <c r="L16" i="2"/>
  <c r="K16" i="2"/>
  <c r="J16" i="2"/>
  <c r="I16" i="2"/>
  <c r="H16" i="2"/>
  <c r="H17" i="2" s="1"/>
  <c r="H18" i="2" s="1"/>
  <c r="G16" i="2"/>
  <c r="G17" i="2" s="1"/>
  <c r="G18" i="2" s="1"/>
  <c r="G19" i="2" s="1"/>
  <c r="G20" i="2" s="1"/>
  <c r="G21" i="2" s="1"/>
  <c r="G22" i="2" s="1"/>
  <c r="F16" i="2"/>
  <c r="F17" i="2" s="1"/>
  <c r="F18" i="2" s="1"/>
  <c r="F19" i="2" s="1"/>
  <c r="F20" i="2" s="1"/>
  <c r="F21" i="2" s="1"/>
  <c r="F22" i="2" s="1"/>
  <c r="E16" i="2"/>
  <c r="D16" i="2"/>
  <c r="A16" i="2" s="1"/>
  <c r="CU15" i="2"/>
  <c r="CT15" i="2"/>
  <c r="CS15" i="2"/>
  <c r="CR15" i="2"/>
  <c r="CQ15" i="2"/>
  <c r="CP15" i="2"/>
  <c r="CO15" i="2"/>
  <c r="CN15" i="2"/>
  <c r="CM15" i="2"/>
  <c r="CL15" i="2"/>
  <c r="CK15" i="2"/>
  <c r="CJ15" i="2"/>
  <c r="CI15" i="2"/>
  <c r="CH15" i="2"/>
  <c r="CG15" i="2"/>
  <c r="CF15" i="2"/>
  <c r="CE15" i="2"/>
  <c r="CD15" i="2"/>
  <c r="CC15" i="2"/>
  <c r="CB15" i="2"/>
  <c r="CA15" i="2"/>
  <c r="BZ15" i="2"/>
  <c r="BY15" i="2"/>
  <c r="BX15" i="2"/>
  <c r="BW15" i="2"/>
  <c r="BV15" i="2"/>
  <c r="BU15" i="2"/>
  <c r="BT15" i="2"/>
  <c r="BS15" i="2"/>
  <c r="BR15" i="2"/>
  <c r="BQ15" i="2"/>
  <c r="BP15" i="2"/>
  <c r="BO15" i="2"/>
  <c r="BN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Z15" i="2"/>
  <c r="Y15" i="2"/>
  <c r="X15" i="2"/>
  <c r="U15" i="2"/>
  <c r="T15" i="2"/>
  <c r="S15" i="2"/>
  <c r="R15" i="2"/>
  <c r="Q15" i="2"/>
  <c r="P15" i="2"/>
  <c r="O15" i="2"/>
  <c r="N15" i="2"/>
  <c r="M15" i="2"/>
  <c r="L15" i="2"/>
  <c r="K15" i="2"/>
  <c r="J15" i="2"/>
  <c r="I15" i="2"/>
  <c r="E15" i="2"/>
  <c r="D15" i="2"/>
  <c r="C15" i="2" s="1"/>
  <c r="CU14" i="2"/>
  <c r="CT14" i="2"/>
  <c r="CS14" i="2"/>
  <c r="CR14" i="2"/>
  <c r="CQ14" i="2"/>
  <c r="CP14" i="2"/>
  <c r="CO14" i="2"/>
  <c r="CN14" i="2"/>
  <c r="CM14" i="2"/>
  <c r="CL14" i="2"/>
  <c r="CK14" i="2"/>
  <c r="CJ14" i="2"/>
  <c r="CI14" i="2"/>
  <c r="CH14" i="2"/>
  <c r="CG14" i="2"/>
  <c r="CF14" i="2"/>
  <c r="CE14" i="2"/>
  <c r="CD14" i="2"/>
  <c r="CC14" i="2"/>
  <c r="CB14" i="2"/>
  <c r="CA14" i="2"/>
  <c r="BZ14" i="2"/>
  <c r="BY14" i="2"/>
  <c r="BX14" i="2"/>
  <c r="BW14" i="2"/>
  <c r="BV14" i="2"/>
  <c r="BU14" i="2"/>
  <c r="BT14" i="2"/>
  <c r="BS14" i="2"/>
  <c r="BR14" i="2"/>
  <c r="BQ14" i="2"/>
  <c r="BP14" i="2"/>
  <c r="BO14" i="2"/>
  <c r="BN14" i="2"/>
  <c r="BJ14" i="2"/>
  <c r="BI14" i="2"/>
  <c r="BH14" i="2"/>
  <c r="BG14"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Z14" i="2"/>
  <c r="Y14" i="2"/>
  <c r="X14" i="2"/>
  <c r="U14" i="2"/>
  <c r="T14" i="2"/>
  <c r="S14" i="2"/>
  <c r="R14" i="2"/>
  <c r="Q14" i="2"/>
  <c r="P14" i="2"/>
  <c r="O14" i="2"/>
  <c r="N14" i="2"/>
  <c r="M14" i="2"/>
  <c r="L14" i="2"/>
  <c r="K14" i="2"/>
  <c r="J14" i="2"/>
  <c r="I14" i="2"/>
  <c r="E14" i="2"/>
  <c r="D14" i="2"/>
  <c r="C14" i="2" s="1"/>
  <c r="CU13" i="2"/>
  <c r="CT13" i="2"/>
  <c r="CS13" i="2"/>
  <c r="CR13" i="2"/>
  <c r="CQ13" i="2"/>
  <c r="CP13" i="2"/>
  <c r="CO13" i="2"/>
  <c r="CN13" i="2"/>
  <c r="CM13" i="2"/>
  <c r="CL13" i="2"/>
  <c r="CK13" i="2"/>
  <c r="CJ13" i="2"/>
  <c r="CI13" i="2"/>
  <c r="CH13" i="2"/>
  <c r="CG13" i="2"/>
  <c r="CF13" i="2"/>
  <c r="CE13" i="2"/>
  <c r="CD13" i="2"/>
  <c r="CC13" i="2"/>
  <c r="CB13" i="2"/>
  <c r="CA13" i="2"/>
  <c r="BZ13" i="2"/>
  <c r="BY13" i="2"/>
  <c r="BX13" i="2"/>
  <c r="BW13" i="2"/>
  <c r="BV13" i="2"/>
  <c r="BU13" i="2"/>
  <c r="BT13" i="2"/>
  <c r="BS13" i="2"/>
  <c r="BR13" i="2"/>
  <c r="BQ13" i="2"/>
  <c r="BP13" i="2"/>
  <c r="BO13" i="2"/>
  <c r="BN13" i="2"/>
  <c r="BJ13" i="2"/>
  <c r="BI13" i="2"/>
  <c r="BH13" i="2"/>
  <c r="BD13" i="2"/>
  <c r="BC13" i="2"/>
  <c r="BB13" i="2"/>
  <c r="AX13" i="2"/>
  <c r="AW13" i="2"/>
  <c r="AV13" i="2"/>
  <c r="AQ13" i="2"/>
  <c r="AP13" i="2"/>
  <c r="AL13" i="2"/>
  <c r="AK13" i="2"/>
  <c r="AJ13" i="2"/>
  <c r="AI13" i="2"/>
  <c r="AH13" i="2"/>
  <c r="AG13" i="2"/>
  <c r="AF13" i="2"/>
  <c r="AE13" i="2"/>
  <c r="AD13" i="2"/>
  <c r="AC13" i="2"/>
  <c r="AB13" i="2"/>
  <c r="Z13" i="2"/>
  <c r="Y13" i="2"/>
  <c r="X13" i="2"/>
  <c r="W13" i="2"/>
  <c r="W14" i="2" s="1"/>
  <c r="W15" i="2" s="1"/>
  <c r="V13" i="2"/>
  <c r="V14" i="2" s="1"/>
  <c r="V15" i="2" s="1"/>
  <c r="U13" i="2"/>
  <c r="T13" i="2"/>
  <c r="S13" i="2"/>
  <c r="R13" i="2"/>
  <c r="Q13" i="2"/>
  <c r="P13" i="2"/>
  <c r="O13" i="2"/>
  <c r="N13" i="2"/>
  <c r="M13" i="2"/>
  <c r="L13" i="2"/>
  <c r="K13" i="2"/>
  <c r="J13" i="2"/>
  <c r="I13" i="2"/>
  <c r="H13" i="2"/>
  <c r="H14" i="2" s="1"/>
  <c r="G13" i="2"/>
  <c r="G14" i="2" s="1"/>
  <c r="G15" i="2" s="1"/>
  <c r="F13" i="2"/>
  <c r="F14" i="2" s="1"/>
  <c r="F15" i="2" s="1"/>
  <c r="E13" i="2"/>
  <c r="D13" i="2"/>
  <c r="C13" i="2" s="1"/>
  <c r="CU12" i="2"/>
  <c r="CT12" i="2"/>
  <c r="CS12" i="2"/>
  <c r="CR12" i="2"/>
  <c r="CQ12" i="2"/>
  <c r="CP12" i="2"/>
  <c r="CO12" i="2"/>
  <c r="CN12" i="2"/>
  <c r="CM12"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J12" i="2"/>
  <c r="BI12" i="2"/>
  <c r="BH12" i="2"/>
  <c r="BD12" i="2"/>
  <c r="BC12" i="2"/>
  <c r="BB12" i="2"/>
  <c r="AX12" i="2"/>
  <c r="AW12" i="2"/>
  <c r="AV12" i="2"/>
  <c r="AR12" i="2"/>
  <c r="AQ12" i="2"/>
  <c r="AP12" i="2"/>
  <c r="AL12" i="2"/>
  <c r="AK12" i="2"/>
  <c r="AJ12" i="2"/>
  <c r="AI12" i="2"/>
  <c r="AH12" i="2"/>
  <c r="AG12" i="2"/>
  <c r="AF12" i="2"/>
  <c r="AE12" i="2"/>
  <c r="AD12" i="2"/>
  <c r="AC12" i="2"/>
  <c r="AB12" i="2"/>
  <c r="Z12" i="2"/>
  <c r="Y12" i="2"/>
  <c r="X12" i="2"/>
  <c r="W12" i="2"/>
  <c r="V12" i="2"/>
  <c r="U12" i="2"/>
  <c r="T12" i="2"/>
  <c r="S12" i="2"/>
  <c r="R12" i="2"/>
  <c r="Q12" i="2"/>
  <c r="P12" i="2"/>
  <c r="O12" i="2"/>
  <c r="N12" i="2"/>
  <c r="M12" i="2"/>
  <c r="L12" i="2"/>
  <c r="K12" i="2"/>
  <c r="J12" i="2"/>
  <c r="I12" i="2"/>
  <c r="H12" i="2"/>
  <c r="G12" i="2"/>
  <c r="F12" i="2"/>
  <c r="E12" i="2"/>
  <c r="D12" i="2"/>
  <c r="B12" i="2" s="1"/>
  <c r="CU11" i="2"/>
  <c r="CT11" i="2"/>
  <c r="CS11" i="2"/>
  <c r="CR11" i="2"/>
  <c r="CQ11" i="2"/>
  <c r="CP11" i="2"/>
  <c r="CO11" i="2"/>
  <c r="CN11" i="2"/>
  <c r="CM11" i="2"/>
  <c r="CL11" i="2"/>
  <c r="CK11" i="2"/>
  <c r="CJ11" i="2"/>
  <c r="CI11" i="2"/>
  <c r="CH11" i="2"/>
  <c r="CG11" i="2"/>
  <c r="CF11" i="2"/>
  <c r="CE11" i="2"/>
  <c r="CD11" i="2"/>
  <c r="CC11" i="2"/>
  <c r="CB11" i="2"/>
  <c r="CA11" i="2"/>
  <c r="BZ11" i="2"/>
  <c r="BY11" i="2"/>
  <c r="BX11" i="2"/>
  <c r="BW11" i="2"/>
  <c r="BV11" i="2"/>
  <c r="BU11" i="2"/>
  <c r="BT11" i="2"/>
  <c r="BS11" i="2"/>
  <c r="BR11" i="2"/>
  <c r="BQ11" i="2"/>
  <c r="BP11" i="2"/>
  <c r="BO11" i="2"/>
  <c r="BN11" i="2"/>
  <c r="BJ11" i="2"/>
  <c r="BI11" i="2"/>
  <c r="BH11" i="2"/>
  <c r="BD11" i="2"/>
  <c r="BC11" i="2"/>
  <c r="BB11" i="2"/>
  <c r="AX11" i="2"/>
  <c r="AW11" i="2"/>
  <c r="AV11" i="2"/>
  <c r="AR11" i="2"/>
  <c r="AQ11" i="2"/>
  <c r="AP11" i="2"/>
  <c r="AL11" i="2"/>
  <c r="AK11" i="2"/>
  <c r="AJ11" i="2"/>
  <c r="AI11" i="2"/>
  <c r="AH11" i="2"/>
  <c r="AG11" i="2"/>
  <c r="AF11" i="2"/>
  <c r="AE11" i="2"/>
  <c r="AD11" i="2"/>
  <c r="AC11" i="2"/>
  <c r="AB11" i="2"/>
  <c r="Z11" i="2"/>
  <c r="Y11" i="2"/>
  <c r="X11" i="2"/>
  <c r="W11" i="2"/>
  <c r="V11" i="2"/>
  <c r="U11" i="2"/>
  <c r="T11" i="2"/>
  <c r="S11" i="2"/>
  <c r="R11" i="2"/>
  <c r="Q11" i="2"/>
  <c r="P11" i="2"/>
  <c r="O11" i="2"/>
  <c r="N11" i="2"/>
  <c r="M11" i="2"/>
  <c r="L11" i="2"/>
  <c r="K11" i="2"/>
  <c r="J11" i="2"/>
  <c r="I11" i="2"/>
  <c r="E11" i="2"/>
  <c r="D11" i="2"/>
  <c r="B11" i="2" s="1"/>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J10" i="2"/>
  <c r="BI10" i="2"/>
  <c r="BH10" i="2"/>
  <c r="BD10" i="2"/>
  <c r="BC10" i="2"/>
  <c r="BB10" i="2"/>
  <c r="AX10" i="2"/>
  <c r="AW10" i="2"/>
  <c r="AV10" i="2"/>
  <c r="AR10" i="2"/>
  <c r="AQ10" i="2"/>
  <c r="AP10" i="2"/>
  <c r="AL10" i="2"/>
  <c r="AK10" i="2"/>
  <c r="AJ10" i="2"/>
  <c r="AI10" i="2"/>
  <c r="AH10" i="2"/>
  <c r="AG10" i="2"/>
  <c r="AF10" i="2"/>
  <c r="AE10" i="2"/>
  <c r="AD10" i="2"/>
  <c r="AC10" i="2"/>
  <c r="AB10" i="2"/>
  <c r="Z10" i="2"/>
  <c r="Y10" i="2"/>
  <c r="X10" i="2"/>
  <c r="W10" i="2"/>
  <c r="V10" i="2"/>
  <c r="U10" i="2"/>
  <c r="T10" i="2"/>
  <c r="S10" i="2"/>
  <c r="R10" i="2"/>
  <c r="Q10" i="2"/>
  <c r="P10" i="2"/>
  <c r="O10" i="2"/>
  <c r="N10" i="2"/>
  <c r="M10" i="2"/>
  <c r="L10" i="2"/>
  <c r="K10" i="2"/>
  <c r="J10" i="2"/>
  <c r="I10" i="2"/>
  <c r="H10" i="2"/>
  <c r="H11" i="2" s="1"/>
  <c r="G10" i="2"/>
  <c r="G11" i="2" s="1"/>
  <c r="F10" i="2"/>
  <c r="F11" i="2" s="1"/>
  <c r="E10" i="2"/>
  <c r="D10" i="2"/>
  <c r="C10" i="2" s="1"/>
  <c r="CU9" i="2"/>
  <c r="CT9" i="2"/>
  <c r="CS9" i="2"/>
  <c r="CR9" i="2"/>
  <c r="CQ9" i="2"/>
  <c r="CP9" i="2"/>
  <c r="CO9" i="2"/>
  <c r="CN9" i="2"/>
  <c r="CM9" i="2"/>
  <c r="CL9" i="2"/>
  <c r="CK9" i="2"/>
  <c r="CJ9" i="2"/>
  <c r="CI9" i="2"/>
  <c r="CH9" i="2"/>
  <c r="CG9" i="2"/>
  <c r="CF9" i="2"/>
  <c r="CE9" i="2"/>
  <c r="CD9" i="2"/>
  <c r="CC9" i="2"/>
  <c r="CB9" i="2"/>
  <c r="CA9" i="2"/>
  <c r="BZ9" i="2"/>
  <c r="BY9" i="2"/>
  <c r="BX9" i="2"/>
  <c r="BW9" i="2"/>
  <c r="BV9" i="2"/>
  <c r="BU9" i="2"/>
  <c r="BT9" i="2"/>
  <c r="BS9" i="2"/>
  <c r="BR9" i="2"/>
  <c r="BQ9" i="2"/>
  <c r="BP9" i="2"/>
  <c r="BO9" i="2"/>
  <c r="BN9" i="2"/>
  <c r="BJ9" i="2"/>
  <c r="BI9" i="2"/>
  <c r="BH9" i="2"/>
  <c r="BD9" i="2"/>
  <c r="BC9" i="2"/>
  <c r="BB9" i="2"/>
  <c r="AX9" i="2"/>
  <c r="AW9" i="2"/>
  <c r="AV9" i="2"/>
  <c r="AR9" i="2"/>
  <c r="AQ9" i="2"/>
  <c r="AP9" i="2"/>
  <c r="AL9" i="2"/>
  <c r="AK9" i="2"/>
  <c r="AJ9" i="2"/>
  <c r="AI9" i="2"/>
  <c r="AH9" i="2"/>
  <c r="AG9" i="2"/>
  <c r="AF9" i="2"/>
  <c r="AE9" i="2"/>
  <c r="AD9" i="2"/>
  <c r="AC9" i="2"/>
  <c r="AB9" i="2"/>
  <c r="Z9" i="2"/>
  <c r="Y9" i="2"/>
  <c r="X9" i="2"/>
  <c r="W9" i="2"/>
  <c r="V9" i="2"/>
  <c r="U9" i="2"/>
  <c r="T9" i="2"/>
  <c r="S9" i="2"/>
  <c r="R9" i="2"/>
  <c r="Q9" i="2"/>
  <c r="P9" i="2"/>
  <c r="O9" i="2"/>
  <c r="N9" i="2"/>
  <c r="M9" i="2"/>
  <c r="L9" i="2"/>
  <c r="K9" i="2"/>
  <c r="J9" i="2"/>
  <c r="I9" i="2"/>
  <c r="H9" i="2"/>
  <c r="G9" i="2"/>
  <c r="F9" i="2"/>
  <c r="E9" i="2"/>
  <c r="D9" i="2"/>
  <c r="C9" i="2" s="1"/>
  <c r="CU8" i="2"/>
  <c r="CT8" i="2"/>
  <c r="CS8" i="2"/>
  <c r="CR8" i="2"/>
  <c r="CQ8" i="2"/>
  <c r="CP8" i="2"/>
  <c r="CO8" i="2"/>
  <c r="CN8" i="2"/>
  <c r="CM8" i="2"/>
  <c r="CL8" i="2"/>
  <c r="CK8" i="2"/>
  <c r="CJ8" i="2"/>
  <c r="CI8" i="2"/>
  <c r="CH8" i="2"/>
  <c r="CG8" i="2"/>
  <c r="CF8" i="2"/>
  <c r="CE8" i="2"/>
  <c r="CD8" i="2"/>
  <c r="CC8" i="2"/>
  <c r="CB8" i="2"/>
  <c r="CA8" i="2"/>
  <c r="BZ8" i="2"/>
  <c r="BY8" i="2"/>
  <c r="BX8" i="2"/>
  <c r="BW8" i="2"/>
  <c r="BV8" i="2"/>
  <c r="BU8" i="2"/>
  <c r="BT8" i="2"/>
  <c r="BS8" i="2"/>
  <c r="BR8" i="2"/>
  <c r="BQ8" i="2"/>
  <c r="BP8" i="2"/>
  <c r="BO8" i="2"/>
  <c r="BN8" i="2"/>
  <c r="BJ8" i="2"/>
  <c r="BI8" i="2"/>
  <c r="BH8" i="2"/>
  <c r="BD8" i="2"/>
  <c r="BC8" i="2"/>
  <c r="BB8" i="2"/>
  <c r="AX8" i="2"/>
  <c r="AW8" i="2"/>
  <c r="AV8" i="2"/>
  <c r="AR8" i="2"/>
  <c r="AQ8" i="2"/>
  <c r="AP8" i="2"/>
  <c r="AL8" i="2"/>
  <c r="AK8" i="2"/>
  <c r="AJ8" i="2"/>
  <c r="AI8" i="2"/>
  <c r="AH8" i="2"/>
  <c r="AG8" i="2"/>
  <c r="AF8" i="2"/>
  <c r="AE8" i="2"/>
  <c r="AD8" i="2"/>
  <c r="AC8" i="2"/>
  <c r="AB8" i="2"/>
  <c r="Z8" i="2"/>
  <c r="Y8" i="2"/>
  <c r="X8" i="2"/>
  <c r="W8" i="2"/>
  <c r="V8" i="2"/>
  <c r="U8" i="2"/>
  <c r="T8" i="2"/>
  <c r="S8" i="2"/>
  <c r="R8" i="2"/>
  <c r="Q8" i="2"/>
  <c r="P8" i="2"/>
  <c r="O8" i="2"/>
  <c r="N8" i="2"/>
  <c r="M8" i="2"/>
  <c r="L8" i="2"/>
  <c r="K8" i="2"/>
  <c r="J8" i="2"/>
  <c r="I8" i="2"/>
  <c r="H8" i="2"/>
  <c r="G8" i="2"/>
  <c r="F8" i="2"/>
  <c r="E8" i="2"/>
  <c r="D8" i="2"/>
  <c r="A8" i="2" s="1"/>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J7" i="2"/>
  <c r="BI7" i="2"/>
  <c r="BH7" i="2"/>
  <c r="BD7" i="2"/>
  <c r="BC7" i="2"/>
  <c r="BB7" i="2"/>
  <c r="AX7" i="2"/>
  <c r="AW7" i="2"/>
  <c r="AV7" i="2"/>
  <c r="AR7" i="2"/>
  <c r="AQ7" i="2"/>
  <c r="AP7" i="2"/>
  <c r="AL7" i="2"/>
  <c r="AK7" i="2"/>
  <c r="AJ7" i="2"/>
  <c r="AI7" i="2"/>
  <c r="AH7" i="2"/>
  <c r="AG7" i="2"/>
  <c r="AF7" i="2"/>
  <c r="AE7" i="2"/>
  <c r="AD7" i="2"/>
  <c r="AC7" i="2"/>
  <c r="AB7" i="2"/>
  <c r="Z7" i="2"/>
  <c r="Y7" i="2"/>
  <c r="X7" i="2"/>
  <c r="W7" i="2"/>
  <c r="V7" i="2"/>
  <c r="U7" i="2"/>
  <c r="T7" i="2"/>
  <c r="S7" i="2"/>
  <c r="R7" i="2"/>
  <c r="Q7" i="2"/>
  <c r="P7" i="2"/>
  <c r="O7" i="2"/>
  <c r="N7" i="2"/>
  <c r="M7" i="2"/>
  <c r="L7" i="2"/>
  <c r="K7" i="2"/>
  <c r="J7" i="2"/>
  <c r="I7" i="2"/>
  <c r="H7" i="2"/>
  <c r="G7" i="2"/>
  <c r="F7" i="2"/>
  <c r="E7" i="2"/>
  <c r="D7" i="2"/>
  <c r="C7" i="2" s="1"/>
  <c r="L6" i="2"/>
  <c r="M6" i="2"/>
  <c r="N6" i="2"/>
  <c r="O6" i="2"/>
  <c r="P6" i="2"/>
  <c r="Q6" i="2"/>
  <c r="R6" i="2"/>
  <c r="S6" i="2"/>
  <c r="T6" i="2"/>
  <c r="U6" i="2"/>
  <c r="AL42" i="1"/>
  <c r="BM34" i="2" s="1"/>
  <c r="AK42" i="1"/>
  <c r="AJ42" i="1"/>
  <c r="BK34" i="2" s="1"/>
  <c r="AL41" i="1"/>
  <c r="BM33" i="2" s="1"/>
  <c r="AK41" i="1"/>
  <c r="AJ41" i="1"/>
  <c r="BK33" i="2" s="1"/>
  <c r="AL40" i="1"/>
  <c r="BM32" i="2" s="1"/>
  <c r="AK40" i="1"/>
  <c r="AR40" i="1" s="1"/>
  <c r="AO32" i="2" s="1"/>
  <c r="AJ40" i="1"/>
  <c r="BK32" i="2" s="1"/>
  <c r="AL39" i="1"/>
  <c r="BM31" i="2" s="1"/>
  <c r="AK39" i="1"/>
  <c r="AJ39" i="1"/>
  <c r="BK31" i="2" s="1"/>
  <c r="AL38" i="1"/>
  <c r="BM30" i="2" s="1"/>
  <c r="AK38" i="1"/>
  <c r="AJ38" i="1"/>
  <c r="BK30" i="2" s="1"/>
  <c r="BM29" i="2"/>
  <c r="BL29" i="2"/>
  <c r="BK29" i="2"/>
  <c r="BM28" i="2"/>
  <c r="BL28" i="2"/>
  <c r="BK28" i="2"/>
  <c r="BM27" i="2"/>
  <c r="BL27" i="2"/>
  <c r="BK27" i="2"/>
  <c r="BM26" i="2"/>
  <c r="BL26" i="2"/>
  <c r="BK26" i="2"/>
  <c r="BM25" i="2"/>
  <c r="BL25" i="2"/>
  <c r="BK25" i="2"/>
  <c r="BM24" i="2"/>
  <c r="BL24" i="2"/>
  <c r="BK24" i="2"/>
  <c r="AL30" i="1"/>
  <c r="BM23" i="2" s="1"/>
  <c r="AK30" i="1"/>
  <c r="AJ30" i="1"/>
  <c r="BK23" i="2" s="1"/>
  <c r="BM22" i="2"/>
  <c r="BL22" i="2"/>
  <c r="BK22" i="2"/>
  <c r="BM21" i="2"/>
  <c r="BL21" i="2"/>
  <c r="BK21" i="2"/>
  <c r="BM20" i="2"/>
  <c r="BL20" i="2"/>
  <c r="BK20" i="2"/>
  <c r="BM19" i="2"/>
  <c r="BL19" i="2"/>
  <c r="BK19" i="2"/>
  <c r="BM18" i="2"/>
  <c r="BL18" i="2"/>
  <c r="BK18" i="2"/>
  <c r="BM17" i="2"/>
  <c r="BL17" i="2"/>
  <c r="BK17" i="2"/>
  <c r="AL23" i="1"/>
  <c r="BM16" i="2" s="1"/>
  <c r="AK23" i="1"/>
  <c r="AR23" i="1" s="1"/>
  <c r="AO16" i="2" s="1"/>
  <c r="AJ23" i="1"/>
  <c r="BK16" i="2" s="1"/>
  <c r="BM15" i="2"/>
  <c r="BL15" i="2"/>
  <c r="BK15" i="2"/>
  <c r="BM14" i="2"/>
  <c r="BL14" i="2"/>
  <c r="BK14" i="2"/>
  <c r="AL20" i="1"/>
  <c r="BM13" i="2" s="1"/>
  <c r="AK20" i="1"/>
  <c r="AP20" i="1" s="1"/>
  <c r="AM13" i="2" s="1"/>
  <c r="AJ20" i="1"/>
  <c r="BK13" i="2" s="1"/>
  <c r="AL19" i="1"/>
  <c r="BM12" i="2" s="1"/>
  <c r="AK19" i="1"/>
  <c r="AQ19" i="1" s="1"/>
  <c r="AV19" i="1" s="1"/>
  <c r="AS12" i="2" s="1"/>
  <c r="AJ19" i="1"/>
  <c r="BK12" i="2" s="1"/>
  <c r="AL18" i="1"/>
  <c r="BM11" i="2" s="1"/>
  <c r="AK18" i="1"/>
  <c r="AR18" i="1" s="1"/>
  <c r="AO11" i="2" s="1"/>
  <c r="AJ18" i="1"/>
  <c r="BK11" i="2" s="1"/>
  <c r="AL17" i="1"/>
  <c r="BM10" i="2" s="1"/>
  <c r="AK17" i="1"/>
  <c r="AQ17" i="1" s="1"/>
  <c r="AX17" i="1" s="1"/>
  <c r="AU10" i="2" s="1"/>
  <c r="AJ17" i="1"/>
  <c r="BK10" i="2" s="1"/>
  <c r="AL16" i="1"/>
  <c r="BM9" i="2" s="1"/>
  <c r="AK16" i="1"/>
  <c r="AP16" i="1" s="1"/>
  <c r="AM9" i="2" s="1"/>
  <c r="AJ16" i="1"/>
  <c r="BK9" i="2" s="1"/>
  <c r="AL15" i="1"/>
  <c r="BM8" i="2" s="1"/>
  <c r="AK15" i="1"/>
  <c r="AQ15" i="1" s="1"/>
  <c r="AV15" i="1" s="1"/>
  <c r="AS8" i="2" s="1"/>
  <c r="AJ15" i="1"/>
  <c r="BK8" i="2" s="1"/>
  <c r="AL14" i="1"/>
  <c r="BM7" i="2" s="1"/>
  <c r="AJ14" i="1"/>
  <c r="AK14" i="1" s="1"/>
  <c r="AR14" i="1" s="1"/>
  <c r="AO7" i="2" s="1"/>
  <c r="AL13" i="1"/>
  <c r="AK13" i="1"/>
  <c r="AR13" i="1" s="1"/>
  <c r="AJ13" i="1"/>
  <c r="B55" i="2" l="1"/>
  <c r="C91" i="2"/>
  <c r="C83" i="2"/>
  <c r="B98" i="2"/>
  <c r="C41" i="2"/>
  <c r="B60" i="2"/>
  <c r="C75" i="2"/>
  <c r="A37" i="2"/>
  <c r="C67" i="2"/>
  <c r="A7" i="2"/>
  <c r="C26" i="2"/>
  <c r="C27" i="2"/>
  <c r="B38" i="2"/>
  <c r="C49" i="2"/>
  <c r="B63" i="2"/>
  <c r="C79" i="2"/>
  <c r="B97" i="2"/>
  <c r="A14" i="2"/>
  <c r="B19" i="2"/>
  <c r="A59" i="2"/>
  <c r="C71" i="2"/>
  <c r="C89" i="2"/>
  <c r="B101" i="2"/>
  <c r="C111" i="2"/>
  <c r="AA8" i="2"/>
  <c r="A10" i="2"/>
  <c r="B26" i="2"/>
  <c r="B29" i="2"/>
  <c r="B46" i="2"/>
  <c r="B51" i="2"/>
  <c r="C61" i="2"/>
  <c r="C64" i="2"/>
  <c r="A71" i="2"/>
  <c r="C72" i="2"/>
  <c r="A79" i="2"/>
  <c r="C80" i="2"/>
  <c r="A89" i="2"/>
  <c r="B102" i="2"/>
  <c r="B117" i="2"/>
  <c r="C117" i="2"/>
  <c r="C11" i="2"/>
  <c r="C19" i="2"/>
  <c r="C29" i="2"/>
  <c r="C31" i="2"/>
  <c r="A34" i="2"/>
  <c r="B37" i="2"/>
  <c r="C47" i="2"/>
  <c r="C50" i="2"/>
  <c r="C53" i="2"/>
  <c r="C56" i="2"/>
  <c r="B59" i="2"/>
  <c r="C60" i="2"/>
  <c r="A63" i="2"/>
  <c r="B64" i="2"/>
  <c r="C65" i="2"/>
  <c r="C68" i="2"/>
  <c r="B72" i="2"/>
  <c r="C73" i="2"/>
  <c r="C76" i="2"/>
  <c r="B80" i="2"/>
  <c r="C81" i="2"/>
  <c r="B90" i="2"/>
  <c r="C97" i="2"/>
  <c r="C101" i="2"/>
  <c r="C107" i="2"/>
  <c r="B110" i="2"/>
  <c r="C113" i="2"/>
  <c r="A33" i="2"/>
  <c r="B34" i="2"/>
  <c r="A45" i="2"/>
  <c r="A95" i="2"/>
  <c r="B106" i="2"/>
  <c r="C109" i="2"/>
  <c r="C119" i="2"/>
  <c r="C8" i="2"/>
  <c r="C12" i="2"/>
  <c r="C16" i="2"/>
  <c r="A18" i="2"/>
  <c r="A22" i="2"/>
  <c r="C23" i="2"/>
  <c r="C25" i="2"/>
  <c r="B33" i="2"/>
  <c r="C39" i="2"/>
  <c r="C42" i="2"/>
  <c r="B45" i="2"/>
  <c r="C85" i="2"/>
  <c r="B94" i="2"/>
  <c r="C95" i="2"/>
  <c r="C103" i="2"/>
  <c r="B118" i="2"/>
  <c r="AA31" i="2"/>
  <c r="A93" i="2"/>
  <c r="A105" i="2"/>
  <c r="B7" i="2"/>
  <c r="A11" i="2"/>
  <c r="A12" i="2"/>
  <c r="B15" i="2"/>
  <c r="B20" i="2"/>
  <c r="A25" i="2"/>
  <c r="B30" i="2"/>
  <c r="C38" i="2"/>
  <c r="A41" i="2"/>
  <c r="C46" i="2"/>
  <c r="A49" i="2"/>
  <c r="A67" i="2"/>
  <c r="A75" i="2"/>
  <c r="A83" i="2"/>
  <c r="A85" i="2"/>
  <c r="A87" i="2"/>
  <c r="B93" i="2"/>
  <c r="B105" i="2"/>
  <c r="A109" i="2"/>
  <c r="A15" i="2"/>
  <c r="B8" i="2"/>
  <c r="B16" i="2"/>
  <c r="C20" i="2"/>
  <c r="C30" i="2"/>
  <c r="C35" i="2"/>
  <c r="B42" i="2"/>
  <c r="C43" i="2"/>
  <c r="B50" i="2"/>
  <c r="A51" i="2"/>
  <c r="B52" i="2"/>
  <c r="A55" i="2"/>
  <c r="B56" i="2"/>
  <c r="C57" i="2"/>
  <c r="B68" i="2"/>
  <c r="C69" i="2"/>
  <c r="B76" i="2"/>
  <c r="C77" i="2"/>
  <c r="B84" i="2"/>
  <c r="B86" i="2"/>
  <c r="C87" i="2"/>
  <c r="C99" i="2"/>
  <c r="A113" i="2"/>
  <c r="A115" i="2"/>
  <c r="B114" i="2"/>
  <c r="C115" i="2"/>
  <c r="BL32" i="2"/>
  <c r="AA9" i="2"/>
  <c r="H19" i="2"/>
  <c r="AA12" i="2"/>
  <c r="H15" i="2"/>
  <c r="AP41" i="1"/>
  <c r="AM33" i="2" s="1"/>
  <c r="BL33" i="2"/>
  <c r="BL13" i="2"/>
  <c r="H33" i="2"/>
  <c r="AA32" i="2"/>
  <c r="C40" i="2"/>
  <c r="B40" i="2"/>
  <c r="A40" i="2"/>
  <c r="BK7" i="2"/>
  <c r="AN8" i="2"/>
  <c r="BL8" i="2"/>
  <c r="A9" i="2"/>
  <c r="B10" i="2"/>
  <c r="AN12" i="2"/>
  <c r="BL12" i="2"/>
  <c r="A13" i="2"/>
  <c r="B14" i="2"/>
  <c r="BL16" i="2"/>
  <c r="A17" i="2"/>
  <c r="B18" i="2"/>
  <c r="A21" i="2"/>
  <c r="B22" i="2"/>
  <c r="C28" i="2"/>
  <c r="B28" i="2"/>
  <c r="A28" i="2"/>
  <c r="BL9" i="2"/>
  <c r="H25" i="2"/>
  <c r="C32" i="2"/>
  <c r="B32" i="2"/>
  <c r="A32" i="2"/>
  <c r="C48" i="2"/>
  <c r="B48" i="2"/>
  <c r="A48" i="2"/>
  <c r="AR30" i="1"/>
  <c r="AO23" i="2" s="1"/>
  <c r="BL23" i="2"/>
  <c r="AR39" i="1"/>
  <c r="AO31" i="2" s="1"/>
  <c r="BL31" i="2"/>
  <c r="BL7" i="2"/>
  <c r="B9" i="2"/>
  <c r="AA10" i="2"/>
  <c r="AA11" i="2" s="1"/>
  <c r="BL11" i="2"/>
  <c r="B13" i="2"/>
  <c r="B17" i="2"/>
  <c r="B21" i="2"/>
  <c r="C24" i="2"/>
  <c r="B24" i="2"/>
  <c r="A24" i="2"/>
  <c r="H37" i="2"/>
  <c r="C36" i="2"/>
  <c r="B36" i="2"/>
  <c r="A36" i="2"/>
  <c r="C44" i="2"/>
  <c r="B44" i="2"/>
  <c r="A44" i="2"/>
  <c r="AQ38" i="1"/>
  <c r="AW38" i="1" s="1"/>
  <c r="AT30" i="2" s="1"/>
  <c r="BL30" i="2"/>
  <c r="AQ42" i="1"/>
  <c r="AW42" i="1" s="1"/>
  <c r="AT34" i="2" s="1"/>
  <c r="BL34" i="2"/>
  <c r="AN10" i="2"/>
  <c r="BL10" i="2"/>
  <c r="AA13" i="2"/>
  <c r="AA14" i="2" s="1"/>
  <c r="C58" i="2"/>
  <c r="B58" i="2"/>
  <c r="A58" i="2"/>
  <c r="C54" i="2"/>
  <c r="B54" i="2"/>
  <c r="A54" i="2"/>
  <c r="A23" i="2"/>
  <c r="A27" i="2"/>
  <c r="A31" i="2"/>
  <c r="A35" i="2"/>
  <c r="A39" i="2"/>
  <c r="A43" i="2"/>
  <c r="A47" i="2"/>
  <c r="C66" i="2"/>
  <c r="B66" i="2"/>
  <c r="A66" i="2"/>
  <c r="C70" i="2"/>
  <c r="B70" i="2"/>
  <c r="A70" i="2"/>
  <c r="C74" i="2"/>
  <c r="B74" i="2"/>
  <c r="A74" i="2"/>
  <c r="C78" i="2"/>
  <c r="B78" i="2"/>
  <c r="A78" i="2"/>
  <c r="C82" i="2"/>
  <c r="B82" i="2"/>
  <c r="A82" i="2"/>
  <c r="C62" i="2"/>
  <c r="B62" i="2"/>
  <c r="A62" i="2"/>
  <c r="C104" i="2"/>
  <c r="B104" i="2"/>
  <c r="A104" i="2"/>
  <c r="C52" i="2"/>
  <c r="C100" i="2"/>
  <c r="B100" i="2"/>
  <c r="A100" i="2"/>
  <c r="C120" i="2"/>
  <c r="B120" i="2"/>
  <c r="A120" i="2"/>
  <c r="A53" i="2"/>
  <c r="A57" i="2"/>
  <c r="A61" i="2"/>
  <c r="A65" i="2"/>
  <c r="A69" i="2"/>
  <c r="A73" i="2"/>
  <c r="A77" i="2"/>
  <c r="A81" i="2"/>
  <c r="C92" i="2"/>
  <c r="B92" i="2"/>
  <c r="A92" i="2"/>
  <c r="C96" i="2"/>
  <c r="B96" i="2"/>
  <c r="A96" i="2"/>
  <c r="C112" i="2"/>
  <c r="B112" i="2"/>
  <c r="A112" i="2"/>
  <c r="C116" i="2"/>
  <c r="B116" i="2"/>
  <c r="A116" i="2"/>
  <c r="A84" i="2"/>
  <c r="C88" i="2"/>
  <c r="B88" i="2"/>
  <c r="A88" i="2"/>
  <c r="C108" i="2"/>
  <c r="B108" i="2"/>
  <c r="A108" i="2"/>
  <c r="C86" i="2"/>
  <c r="C90" i="2"/>
  <c r="C94" i="2"/>
  <c r="C98" i="2"/>
  <c r="C102" i="2"/>
  <c r="C106" i="2"/>
  <c r="C110" i="2"/>
  <c r="C114" i="2"/>
  <c r="C118" i="2"/>
  <c r="A91" i="2"/>
  <c r="A99" i="2"/>
  <c r="A103" i="2"/>
  <c r="A107" i="2"/>
  <c r="A111" i="2"/>
  <c r="A119" i="2"/>
  <c r="AW15" i="1"/>
  <c r="AT8" i="2" s="1"/>
  <c r="AW19" i="1"/>
  <c r="AT12" i="2" s="1"/>
  <c r="AP15" i="1"/>
  <c r="AM8" i="2" s="1"/>
  <c r="AR38" i="1"/>
  <c r="AO30" i="2" s="1"/>
  <c r="AR17" i="1"/>
  <c r="AO10" i="2" s="1"/>
  <c r="AP30" i="1"/>
  <c r="AM23" i="2" s="1"/>
  <c r="AP39" i="1"/>
  <c r="AM31" i="2" s="1"/>
  <c r="AX15" i="1"/>
  <c r="AU8" i="2" s="1"/>
  <c r="AV17" i="1"/>
  <c r="AS10" i="2" s="1"/>
  <c r="AX19" i="1"/>
  <c r="AU12" i="2" s="1"/>
  <c r="AV38" i="1"/>
  <c r="AS30" i="2" s="1"/>
  <c r="AP18" i="1"/>
  <c r="AM11" i="2" s="1"/>
  <c r="AP23" i="1"/>
  <c r="AM16" i="2" s="1"/>
  <c r="AP40" i="1"/>
  <c r="AM32" i="2" s="1"/>
  <c r="AW17" i="1"/>
  <c r="AT10" i="2" s="1"/>
  <c r="AP14" i="1"/>
  <c r="AM7" i="2" s="1"/>
  <c r="AP19" i="1"/>
  <c r="AM12" i="2" s="1"/>
  <c r="AR42" i="1"/>
  <c r="AO34" i="2" s="1"/>
  <c r="AQ16" i="1"/>
  <c r="AN9" i="2" s="1"/>
  <c r="AQ20" i="1"/>
  <c r="AN13" i="2" s="1"/>
  <c r="AR20" i="1"/>
  <c r="AO13" i="2" s="1"/>
  <c r="AQ40" i="1"/>
  <c r="AN32" i="2" s="1"/>
  <c r="AR41" i="1"/>
  <c r="AO33" i="2" s="1"/>
  <c r="AQ14" i="1"/>
  <c r="AN7" i="2" s="1"/>
  <c r="AR15" i="1"/>
  <c r="AO8" i="2" s="1"/>
  <c r="AP17" i="1"/>
  <c r="AM10" i="2" s="1"/>
  <c r="AQ18" i="1"/>
  <c r="AN11" i="2" s="1"/>
  <c r="AR19" i="1"/>
  <c r="AO12" i="2" s="1"/>
  <c r="AP38" i="1"/>
  <c r="AM30" i="2" s="1"/>
  <c r="AP42" i="1"/>
  <c r="AM34" i="2" s="1"/>
  <c r="AR16" i="1"/>
  <c r="AO9" i="2" s="1"/>
  <c r="AP13" i="1"/>
  <c r="AQ13" i="1"/>
  <c r="AX13" i="1" s="1"/>
  <c r="AQ41" i="1" l="1"/>
  <c r="AN33" i="2" s="1"/>
  <c r="AQ30" i="1"/>
  <c r="AN23" i="2" s="1"/>
  <c r="AQ39" i="1"/>
  <c r="AN31" i="2" s="1"/>
  <c r="AQ23" i="1"/>
  <c r="AN16" i="2" s="1"/>
  <c r="AV42" i="1"/>
  <c r="AS34" i="2" s="1"/>
  <c r="AX38" i="1"/>
  <c r="AU30" i="2" s="1"/>
  <c r="AN30" i="2"/>
  <c r="H38" i="2"/>
  <c r="AA33" i="2"/>
  <c r="AA34" i="2"/>
  <c r="AA35" i="2" s="1"/>
  <c r="AA36" i="2" s="1"/>
  <c r="AA37" i="2" s="1"/>
  <c r="AX42" i="1"/>
  <c r="AU34" i="2" s="1"/>
  <c r="AN34" i="2"/>
  <c r="H26" i="2"/>
  <c r="AA16" i="2"/>
  <c r="AA17" i="2" s="1"/>
  <c r="AA18" i="2" s="1"/>
  <c r="AA19" i="2" s="1"/>
  <c r="AA15" i="2"/>
  <c r="H20" i="2"/>
  <c r="BD17" i="1"/>
  <c r="BA10" i="2" s="1"/>
  <c r="BC17" i="1"/>
  <c r="AZ10" i="2" s="1"/>
  <c r="BB17" i="1"/>
  <c r="AY10" i="2" s="1"/>
  <c r="BD42" i="1"/>
  <c r="BA34" i="2" s="1"/>
  <c r="BC42" i="1"/>
  <c r="AZ34" i="2" s="1"/>
  <c r="BB42" i="1"/>
  <c r="AY34" i="2" s="1"/>
  <c r="BB19" i="1"/>
  <c r="AY12" i="2" s="1"/>
  <c r="BC19" i="1"/>
  <c r="AZ12" i="2" s="1"/>
  <c r="BD19" i="1"/>
  <c r="BA12" i="2" s="1"/>
  <c r="BD38" i="1"/>
  <c r="BA30" i="2" s="1"/>
  <c r="BC38" i="1"/>
  <c r="AZ30" i="2" s="1"/>
  <c r="BB38" i="1"/>
  <c r="AY30" i="2" s="1"/>
  <c r="BB15" i="1"/>
  <c r="AY8" i="2" s="1"/>
  <c r="BC15" i="1"/>
  <c r="AZ8" i="2" s="1"/>
  <c r="BD15" i="1"/>
  <c r="BA8" i="2" s="1"/>
  <c r="AV18" i="1"/>
  <c r="AS11" i="2" s="1"/>
  <c r="AX18" i="1"/>
  <c r="AU11" i="2" s="1"/>
  <c r="AW18" i="1"/>
  <c r="AT11" i="2" s="1"/>
  <c r="AV40" i="1"/>
  <c r="AS32" i="2" s="1"/>
  <c r="AX40" i="1"/>
  <c r="AU32" i="2" s="1"/>
  <c r="AW40" i="1"/>
  <c r="AT32" i="2" s="1"/>
  <c r="AV20" i="1"/>
  <c r="AS13" i="2" s="1"/>
  <c r="AX20" i="1"/>
  <c r="AU13" i="2" s="1"/>
  <c r="AW16" i="1"/>
  <c r="AT9" i="2" s="1"/>
  <c r="AV16" i="1"/>
  <c r="AS9" i="2" s="1"/>
  <c r="AX16" i="1"/>
  <c r="AU9" i="2" s="1"/>
  <c r="AX14" i="1"/>
  <c r="AU7" i="2" s="1"/>
  <c r="AW14" i="1"/>
  <c r="AT7" i="2" s="1"/>
  <c r="AV14" i="1"/>
  <c r="AS7" i="2" s="1"/>
  <c r="AV13" i="1"/>
  <c r="AW13" i="1"/>
  <c r="D7" i="1"/>
  <c r="AL33" i="2"/>
  <c r="AL31" i="2"/>
  <c r="AL23" i="2"/>
  <c r="AL16" i="2"/>
  <c r="AW20" i="1" l="1"/>
  <c r="AT13" i="2" s="1"/>
  <c r="AX41" i="1"/>
  <c r="AU33" i="2" s="1"/>
  <c r="AV41" i="1"/>
  <c r="AS33" i="2" s="1"/>
  <c r="AV30" i="1"/>
  <c r="AS23" i="2" s="1"/>
  <c r="AX30" i="1"/>
  <c r="AU23" i="2" s="1"/>
  <c r="AV39" i="1"/>
  <c r="AS31" i="2" s="1"/>
  <c r="AX39" i="1"/>
  <c r="AU31" i="2" s="1"/>
  <c r="AV23" i="1"/>
  <c r="AS16" i="2" s="1"/>
  <c r="AX23" i="1"/>
  <c r="AU16" i="2" s="1"/>
  <c r="H39" i="2"/>
  <c r="AA38" i="2"/>
  <c r="H21" i="2"/>
  <c r="AA20" i="2"/>
  <c r="H27" i="2"/>
  <c r="BH19" i="1"/>
  <c r="BE12" i="2" s="1"/>
  <c r="BI19" i="1"/>
  <c r="BF12" i="2" s="1"/>
  <c r="BJ19" i="1"/>
  <c r="BG12" i="2" s="1"/>
  <c r="BJ38" i="1"/>
  <c r="BG30" i="2" s="1"/>
  <c r="BI38" i="1"/>
  <c r="BF30" i="2" s="1"/>
  <c r="BH38" i="1"/>
  <c r="BE30" i="2" s="1"/>
  <c r="BH15" i="1"/>
  <c r="BE8" i="2" s="1"/>
  <c r="BI15" i="1"/>
  <c r="BF8" i="2" s="1"/>
  <c r="BJ15" i="1"/>
  <c r="BG8" i="2" s="1"/>
  <c r="BJ17" i="1"/>
  <c r="BG10" i="2" s="1"/>
  <c r="BI17" i="1"/>
  <c r="BF10" i="2" s="1"/>
  <c r="BH17" i="1"/>
  <c r="BE10" i="2" s="1"/>
  <c r="BJ42" i="1"/>
  <c r="BG34" i="2" s="1"/>
  <c r="BI42" i="1"/>
  <c r="BF34" i="2" s="1"/>
  <c r="BH42" i="1"/>
  <c r="BE34" i="2" s="1"/>
  <c r="BD18" i="1"/>
  <c r="BA11" i="2" s="1"/>
  <c r="BC18" i="1"/>
  <c r="AZ11" i="2" s="1"/>
  <c r="BB18" i="1"/>
  <c r="AY11" i="2" s="1"/>
  <c r="BC16" i="1"/>
  <c r="AZ9" i="2" s="1"/>
  <c r="BD16" i="1"/>
  <c r="BA9" i="2" s="1"/>
  <c r="BB16" i="1"/>
  <c r="AY9" i="2" s="1"/>
  <c r="BD14" i="1"/>
  <c r="BA7" i="2" s="1"/>
  <c r="BC14" i="1"/>
  <c r="AZ7" i="2" s="1"/>
  <c r="BB14" i="1"/>
  <c r="AY7" i="2" s="1"/>
  <c r="BB40" i="1"/>
  <c r="AY32" i="2" s="1"/>
  <c r="BC40" i="1"/>
  <c r="AZ32" i="2" s="1"/>
  <c r="BD40" i="1"/>
  <c r="BA32" i="2" s="1"/>
  <c r="BC13" i="1"/>
  <c r="BD13" i="1"/>
  <c r="BB13" i="1"/>
  <c r="AR13" i="2"/>
  <c r="BB20" i="1" l="1"/>
  <c r="AY13" i="2" s="1"/>
  <c r="BD20" i="1"/>
  <c r="BA13" i="2" s="1"/>
  <c r="BC20" i="1"/>
  <c r="AZ13" i="2" s="1"/>
  <c r="AW41" i="1"/>
  <c r="AT33" i="2" s="1"/>
  <c r="AW39" i="1"/>
  <c r="AT31" i="2" s="1"/>
  <c r="AW30" i="1"/>
  <c r="AT23" i="2" s="1"/>
  <c r="AW23" i="1"/>
  <c r="AT16" i="2" s="1"/>
  <c r="H22" i="2"/>
  <c r="AA21" i="2"/>
  <c r="H28" i="2"/>
  <c r="AA39" i="2"/>
  <c r="H40" i="2"/>
  <c r="BH14" i="1"/>
  <c r="BE7" i="2" s="1"/>
  <c r="BJ14" i="1"/>
  <c r="BG7" i="2" s="1"/>
  <c r="BI14" i="1"/>
  <c r="BF7" i="2" s="1"/>
  <c r="BH18" i="1"/>
  <c r="BE11" i="2" s="1"/>
  <c r="BJ18" i="1"/>
  <c r="BG11" i="2" s="1"/>
  <c r="BI18" i="1"/>
  <c r="BF11" i="2" s="1"/>
  <c r="BI16" i="1"/>
  <c r="BF9" i="2" s="1"/>
  <c r="BH16" i="1"/>
  <c r="BE9" i="2" s="1"/>
  <c r="BJ16" i="1"/>
  <c r="BG9" i="2" s="1"/>
  <c r="BH40" i="1"/>
  <c r="BE32" i="2" s="1"/>
  <c r="BJ40" i="1"/>
  <c r="BG32" i="2" s="1"/>
  <c r="BI40" i="1"/>
  <c r="BF32" i="2" s="1"/>
  <c r="BH13" i="1"/>
  <c r="BI13" i="1"/>
  <c r="BJ13" i="1"/>
  <c r="AR33" i="2"/>
  <c r="AR23" i="2"/>
  <c r="AR31" i="2"/>
  <c r="AR16" i="2"/>
  <c r="BI20" i="1" l="1"/>
  <c r="BF13" i="2" s="1"/>
  <c r="BJ20" i="1"/>
  <c r="BG13" i="2" s="1"/>
  <c r="BH20" i="1"/>
  <c r="BE13" i="2" s="1"/>
  <c r="BB41" i="1"/>
  <c r="AY33" i="2" s="1"/>
  <c r="BD41" i="1"/>
  <c r="BA33" i="2" s="1"/>
  <c r="BD23" i="1"/>
  <c r="BA16" i="2" s="1"/>
  <c r="BD39" i="1"/>
  <c r="BA31" i="2" s="1"/>
  <c r="BB39" i="1"/>
  <c r="AY31" i="2" s="1"/>
  <c r="BB23" i="1"/>
  <c r="AY16" i="2" s="1"/>
  <c r="BB30" i="1"/>
  <c r="AY23" i="2" s="1"/>
  <c r="BD30" i="1"/>
  <c r="BA23" i="2" s="1"/>
  <c r="H29" i="2"/>
  <c r="H41" i="2"/>
  <c r="AA40" i="2"/>
  <c r="AA22" i="2"/>
  <c r="AA23" i="2"/>
  <c r="AA24" i="2" s="1"/>
  <c r="AA25" i="2" s="1"/>
  <c r="AA26" i="2" s="1"/>
  <c r="AA27" i="2" s="1"/>
  <c r="AA28" i="2" s="1"/>
  <c r="CU6" i="2"/>
  <c r="CT6" i="2"/>
  <c r="CS6" i="2"/>
  <c r="CR6" i="2"/>
  <c r="CQ6" i="2"/>
  <c r="CP6" i="2"/>
  <c r="CO6" i="2"/>
  <c r="CN6" i="2"/>
  <c r="CM6" i="2"/>
  <c r="CL6" i="2"/>
  <c r="CK6" i="2"/>
  <c r="CJ6" i="2"/>
  <c r="CI6" i="2"/>
  <c r="CH6" i="2"/>
  <c r="CG6" i="2"/>
  <c r="CF6" i="2"/>
  <c r="CE6" i="2"/>
  <c r="CD6" i="2"/>
  <c r="CC6" i="2"/>
  <c r="CB6" i="2"/>
  <c r="CA6" i="2"/>
  <c r="BZ6" i="2"/>
  <c r="BU6" i="2"/>
  <c r="BV6" i="2"/>
  <c r="BW6" i="2"/>
  <c r="BX6" i="2"/>
  <c r="BY6" i="2"/>
  <c r="BP6" i="2"/>
  <c r="BQ6" i="2"/>
  <c r="BR6" i="2"/>
  <c r="BS6" i="2"/>
  <c r="BO6" i="2"/>
  <c r="BT6" i="2"/>
  <c r="BS5" i="2"/>
  <c r="BC39" i="1" l="1"/>
  <c r="AZ31" i="2" s="1"/>
  <c r="BC30" i="1"/>
  <c r="AZ23" i="2" s="1"/>
  <c r="BC23" i="1"/>
  <c r="AZ16" i="2" s="1"/>
  <c r="BC41" i="1"/>
  <c r="AZ33" i="2" s="1"/>
  <c r="BI39" i="1"/>
  <c r="BF31" i="2" s="1"/>
  <c r="BJ39" i="1"/>
  <c r="BG31" i="2" s="1"/>
  <c r="H42" i="2"/>
  <c r="AA41" i="2"/>
  <c r="AA29" i="2"/>
  <c r="AA30" i="2"/>
  <c r="BQ17" i="1"/>
  <c r="AX33" i="2"/>
  <c r="AX31" i="2"/>
  <c r="AX23" i="2"/>
  <c r="AX16" i="2"/>
  <c r="BH30" i="1" l="1"/>
  <c r="BE23" i="2" s="1"/>
  <c r="BI30" i="1"/>
  <c r="BF23" i="2" s="1"/>
  <c r="BH39" i="1"/>
  <c r="BE31" i="2" s="1"/>
  <c r="BJ30" i="1"/>
  <c r="BG23" i="2" s="1"/>
  <c r="BI23" i="1"/>
  <c r="BF16" i="2" s="1"/>
  <c r="BJ23" i="1"/>
  <c r="BG16" i="2" s="1"/>
  <c r="BH23" i="1"/>
  <c r="BE16" i="2" s="1"/>
  <c r="BI41" i="1"/>
  <c r="BF33" i="2" s="1"/>
  <c r="BJ41" i="1"/>
  <c r="BG33" i="2" s="1"/>
  <c r="BH41" i="1"/>
  <c r="BE33" i="2" s="1"/>
  <c r="H43" i="2"/>
  <c r="AA42" i="2"/>
  <c r="D8" i="1"/>
  <c r="AA43" i="2" l="1"/>
  <c r="H44" i="2"/>
  <c r="T42" i="1"/>
  <c r="T38" i="1"/>
  <c r="T30" i="1"/>
  <c r="T23" i="1"/>
  <c r="T20" i="1"/>
  <c r="T19" i="1"/>
  <c r="T18" i="1"/>
  <c r="T17" i="1"/>
  <c r="T16" i="1"/>
  <c r="T15" i="1"/>
  <c r="T14" i="1"/>
  <c r="H45" i="2" l="1"/>
  <c r="AA44" i="2"/>
  <c r="A13" i="1"/>
  <c r="BN6" i="2"/>
  <c r="BH6" i="2"/>
  <c r="BJ6" i="2"/>
  <c r="BI6" i="2"/>
  <c r="BD6" i="2"/>
  <c r="BC6" i="2"/>
  <c r="BB6" i="2"/>
  <c r="AV6" i="2"/>
  <c r="AX6" i="2"/>
  <c r="AW6" i="2"/>
  <c r="AR6" i="2"/>
  <c r="AQ6" i="2"/>
  <c r="AP6" i="2"/>
  <c r="AL6" i="2"/>
  <c r="AK6" i="2"/>
  <c r="AJ6" i="2"/>
  <c r="AI6" i="2"/>
  <c r="AH6" i="2"/>
  <c r="AG6" i="2"/>
  <c r="AF6" i="2"/>
  <c r="AE6" i="2"/>
  <c r="AD6" i="2"/>
  <c r="AC6" i="2"/>
  <c r="AB6" i="2"/>
  <c r="Z6" i="2"/>
  <c r="Y6" i="2"/>
  <c r="X6" i="2"/>
  <c r="W6" i="2"/>
  <c r="V6" i="2"/>
  <c r="K6" i="2"/>
  <c r="J6" i="2"/>
  <c r="I6" i="2"/>
  <c r="H6" i="2"/>
  <c r="AA7" i="2" s="1"/>
  <c r="G6" i="2"/>
  <c r="F6" i="2"/>
  <c r="E6" i="2"/>
  <c r="D6" i="2"/>
  <c r="C6" i="2" s="1"/>
  <c r="H46" i="2" l="1"/>
  <c r="AA45" i="2"/>
  <c r="AA6" i="2"/>
  <c r="M6" i="4"/>
  <c r="J3" i="4"/>
  <c r="J4" i="4"/>
  <c r="J5" i="4"/>
  <c r="J6" i="4"/>
  <c r="K2" i="4"/>
  <c r="K3" i="4"/>
  <c r="K4" i="4"/>
  <c r="K5" i="4"/>
  <c r="K6" i="4"/>
  <c r="L2" i="4"/>
  <c r="L3" i="4"/>
  <c r="L4" i="4"/>
  <c r="L5" i="4"/>
  <c r="L6" i="4"/>
  <c r="M2" i="4"/>
  <c r="M3" i="4"/>
  <c r="M4" i="4"/>
  <c r="M5" i="4"/>
  <c r="B6" i="2"/>
  <c r="A6" i="2"/>
  <c r="H47" i="2" l="1"/>
  <c r="AA46" i="2"/>
  <c r="BM6" i="2"/>
  <c r="T13" i="1"/>
  <c r="AA47" i="2" l="1"/>
  <c r="H48" i="2"/>
  <c r="BK6" i="2"/>
  <c r="H49" i="2" l="1"/>
  <c r="AA48" i="2"/>
  <c r="F7" i="4"/>
  <c r="E7" i="4"/>
  <c r="D7" i="4"/>
  <c r="C7" i="4"/>
  <c r="AM6" i="2"/>
  <c r="AO6" i="2"/>
  <c r="BL6" i="2"/>
  <c r="AA49" i="2" l="1"/>
  <c r="H50" i="2"/>
  <c r="E51" i="4"/>
  <c r="E50" i="4"/>
  <c r="E49" i="4"/>
  <c r="E42" i="4"/>
  <c r="E33" i="4"/>
  <c r="E24" i="4"/>
  <c r="E23" i="4"/>
  <c r="E15" i="4"/>
  <c r="E14" i="4"/>
  <c r="E13" i="4"/>
  <c r="F50" i="4"/>
  <c r="F33" i="4"/>
  <c r="F23" i="4"/>
  <c r="F15" i="4"/>
  <c r="D51" i="4"/>
  <c r="D50" i="4"/>
  <c r="D49" i="4"/>
  <c r="D42" i="4"/>
  <c r="D33" i="4"/>
  <c r="D24" i="4"/>
  <c r="D23" i="4"/>
  <c r="D15" i="4"/>
  <c r="D14" i="4"/>
  <c r="D13" i="4"/>
  <c r="F51" i="4"/>
  <c r="F24" i="4"/>
  <c r="F13" i="4"/>
  <c r="C51" i="4"/>
  <c r="C50" i="4"/>
  <c r="C49" i="4"/>
  <c r="C42" i="4"/>
  <c r="C33" i="4"/>
  <c r="C24" i="4"/>
  <c r="C23" i="4"/>
  <c r="C15" i="4"/>
  <c r="C14" i="4"/>
  <c r="C13" i="4"/>
  <c r="F49" i="4"/>
  <c r="F42" i="4"/>
  <c r="F14" i="4"/>
  <c r="J2" i="4"/>
  <c r="F47" i="4"/>
  <c r="F48" i="4"/>
  <c r="E47" i="4"/>
  <c r="D48" i="4"/>
  <c r="E12" i="4"/>
  <c r="F12" i="4"/>
  <c r="D12" i="4"/>
  <c r="C12" i="4"/>
  <c r="C47" i="4"/>
  <c r="E48" i="4"/>
  <c r="D47" i="4"/>
  <c r="C48" i="4"/>
  <c r="C11" i="4"/>
  <c r="F11" i="4"/>
  <c r="E11" i="4"/>
  <c r="D11" i="4"/>
  <c r="F3" i="4"/>
  <c r="C3" i="4"/>
  <c r="E3" i="4"/>
  <c r="D3" i="4"/>
  <c r="AS6" i="2"/>
  <c r="AN6" i="2"/>
  <c r="AU6" i="2"/>
  <c r="H51" i="2" l="1"/>
  <c r="AA50" i="2"/>
  <c r="G33" i="4"/>
  <c r="G15" i="4"/>
  <c r="G24" i="4"/>
  <c r="N5" i="4"/>
  <c r="G51" i="4"/>
  <c r="E21" i="4"/>
  <c r="D21" i="4"/>
  <c r="F21" i="4"/>
  <c r="C21" i="4"/>
  <c r="M7" i="4"/>
  <c r="E22" i="4"/>
  <c r="N2" i="4"/>
  <c r="J7" i="4"/>
  <c r="L7" i="4"/>
  <c r="D22" i="4"/>
  <c r="N4" i="4"/>
  <c r="K7" i="4"/>
  <c r="C22" i="4"/>
  <c r="G42" i="4"/>
  <c r="N3" i="4"/>
  <c r="F22" i="4"/>
  <c r="N6" i="4"/>
  <c r="C20" i="4"/>
  <c r="F20" i="4"/>
  <c r="E20" i="4"/>
  <c r="D20" i="4"/>
  <c r="F4" i="4"/>
  <c r="E4" i="4"/>
  <c r="C4" i="4"/>
  <c r="D4" i="4"/>
  <c r="AT6" i="2"/>
  <c r="AY6" i="2"/>
  <c r="BA6" i="2"/>
  <c r="H52" i="2" l="1"/>
  <c r="AA51" i="2"/>
  <c r="F32" i="4"/>
  <c r="C32" i="4"/>
  <c r="D32" i="4"/>
  <c r="E32" i="4"/>
  <c r="E30" i="4"/>
  <c r="D30" i="4"/>
  <c r="C30" i="4"/>
  <c r="F30" i="4"/>
  <c r="E31" i="4"/>
  <c r="C31" i="4"/>
  <c r="F31" i="4"/>
  <c r="D31" i="4"/>
  <c r="N7" i="4"/>
  <c r="C29" i="4"/>
  <c r="E29" i="4"/>
  <c r="F29" i="4"/>
  <c r="D29" i="4"/>
  <c r="F5" i="4"/>
  <c r="C5" i="4"/>
  <c r="E5" i="4"/>
  <c r="D5" i="4"/>
  <c r="AZ6" i="2"/>
  <c r="BE6" i="2"/>
  <c r="BG6" i="2"/>
  <c r="H53" i="2" l="1"/>
  <c r="AA52" i="2"/>
  <c r="D40" i="4"/>
  <c r="F40" i="4"/>
  <c r="E40" i="4"/>
  <c r="C40" i="4"/>
  <c r="E39" i="4"/>
  <c r="D39" i="4"/>
  <c r="C39" i="4"/>
  <c r="F39" i="4"/>
  <c r="E41" i="4"/>
  <c r="F41" i="4"/>
  <c r="C41" i="4"/>
  <c r="D41" i="4"/>
  <c r="C38" i="4"/>
  <c r="F38" i="4"/>
  <c r="E38" i="4"/>
  <c r="D38" i="4"/>
  <c r="F6" i="4"/>
  <c r="E6" i="4"/>
  <c r="C6" i="4"/>
  <c r="D6" i="4"/>
  <c r="BF6" i="2"/>
  <c r="H54" i="2" l="1"/>
  <c r="AA53" i="2"/>
  <c r="G48" i="4"/>
  <c r="G50" i="4"/>
  <c r="G12" i="4"/>
  <c r="G49" i="4"/>
  <c r="H55" i="2" l="1"/>
  <c r="AA54" i="2"/>
  <c r="G14" i="4"/>
  <c r="H56" i="2" l="1"/>
  <c r="AA55" i="2"/>
  <c r="G13" i="4"/>
  <c r="G21" i="4"/>
  <c r="H57" i="2" l="1"/>
  <c r="AA56" i="2"/>
  <c r="G30" i="4"/>
  <c r="G23" i="4"/>
  <c r="G39" i="4"/>
  <c r="AA57" i="2" l="1"/>
  <c r="H58" i="2"/>
  <c r="G22" i="4"/>
  <c r="E52" i="4"/>
  <c r="F52" i="4"/>
  <c r="F53" i="4" s="1"/>
  <c r="D52" i="4"/>
  <c r="H59" i="2" l="1"/>
  <c r="AA58" i="2"/>
  <c r="E16" i="4"/>
  <c r="F16" i="4"/>
  <c r="D16" i="4"/>
  <c r="D17" i="4" s="1"/>
  <c r="C52" i="4"/>
  <c r="G47" i="4"/>
  <c r="G7" i="4"/>
  <c r="E53" i="4"/>
  <c r="D53" i="4"/>
  <c r="H60" i="2" l="1"/>
  <c r="AA59" i="2"/>
  <c r="C16" i="4"/>
  <c r="G11" i="4"/>
  <c r="F17" i="4"/>
  <c r="G32" i="4"/>
  <c r="G31" i="4"/>
  <c r="F25" i="4"/>
  <c r="E25" i="4"/>
  <c r="E26" i="4" s="1"/>
  <c r="D25" i="4"/>
  <c r="D26" i="4" s="1"/>
  <c r="G3" i="4"/>
  <c r="C53" i="4"/>
  <c r="G52" i="4"/>
  <c r="G53" i="4" s="1"/>
  <c r="E17" i="4"/>
  <c r="H61" i="2" l="1"/>
  <c r="AA60" i="2"/>
  <c r="G20" i="4"/>
  <c r="C25" i="4"/>
  <c r="G5" i="4"/>
  <c r="F34" i="4"/>
  <c r="F35" i="4" s="1"/>
  <c r="E34" i="4"/>
  <c r="E35" i="4" s="1"/>
  <c r="D34" i="4"/>
  <c r="D35" i="4" s="1"/>
  <c r="F26" i="4"/>
  <c r="G4" i="4"/>
  <c r="C17" i="4"/>
  <c r="G16" i="4"/>
  <c r="G17" i="4" s="1"/>
  <c r="AA61" i="2" l="1"/>
  <c r="H62" i="2"/>
  <c r="G29" i="4"/>
  <c r="C34" i="4"/>
  <c r="G41" i="4"/>
  <c r="G40" i="4"/>
  <c r="C26" i="4"/>
  <c r="G25" i="4"/>
  <c r="G26" i="4" s="1"/>
  <c r="D43" i="4"/>
  <c r="E43" i="4"/>
  <c r="F43" i="4"/>
  <c r="F44" i="4" s="1"/>
  <c r="G6" i="4"/>
  <c r="H63" i="2" l="1"/>
  <c r="AA62" i="2"/>
  <c r="D44" i="4"/>
  <c r="C43" i="4"/>
  <c r="G38" i="4"/>
  <c r="G34" i="4"/>
  <c r="G35" i="4" s="1"/>
  <c r="C35" i="4"/>
  <c r="E44" i="4"/>
  <c r="H64" i="2" l="1"/>
  <c r="AA63" i="2"/>
  <c r="G43" i="4"/>
  <c r="G44" i="4" s="1"/>
  <c r="C44" i="4"/>
  <c r="H65" i="2" l="1"/>
  <c r="AA64" i="2"/>
  <c r="AA65" i="2" l="1"/>
  <c r="H66" i="2"/>
  <c r="H67" i="2" l="1"/>
  <c r="AA66" i="2"/>
  <c r="H68" i="2" l="1"/>
  <c r="AA67" i="2"/>
  <c r="H69" i="2" l="1"/>
  <c r="AA68" i="2"/>
  <c r="AA69" i="2" l="1"/>
  <c r="H70" i="2"/>
  <c r="H71" i="2" l="1"/>
  <c r="AA70" i="2"/>
  <c r="H72" i="2" l="1"/>
  <c r="AA71" i="2"/>
  <c r="H73" i="2" l="1"/>
  <c r="AA72" i="2"/>
  <c r="AA73" i="2" l="1"/>
  <c r="H74" i="2"/>
  <c r="H75" i="2" l="1"/>
  <c r="AA74" i="2"/>
  <c r="H76" i="2" l="1"/>
  <c r="AA75" i="2"/>
  <c r="H77" i="2" l="1"/>
  <c r="AA76" i="2"/>
  <c r="AA77" i="2" l="1"/>
  <c r="H78" i="2"/>
  <c r="H79" i="2" l="1"/>
  <c r="AA78" i="2"/>
  <c r="H80" i="2" l="1"/>
  <c r="AA79" i="2"/>
  <c r="H81" i="2" l="1"/>
  <c r="AA80" i="2"/>
  <c r="AA81" i="2" l="1"/>
  <c r="H82" i="2"/>
  <c r="H83" i="2" l="1"/>
  <c r="AA82" i="2"/>
  <c r="AA83" i="2" l="1"/>
  <c r="H84" i="2"/>
  <c r="H85" i="2" l="1"/>
  <c r="AA84" i="2"/>
  <c r="H86" i="2" l="1"/>
  <c r="AA85" i="2"/>
  <c r="H87" i="2" l="1"/>
  <c r="AA86" i="2"/>
  <c r="AA87" i="2" l="1"/>
  <c r="H88" i="2"/>
  <c r="H89" i="2" l="1"/>
  <c r="AA88" i="2"/>
  <c r="H90" i="2" l="1"/>
  <c r="AA89" i="2"/>
  <c r="H91" i="2" l="1"/>
  <c r="AA90" i="2"/>
  <c r="AA91" i="2" l="1"/>
  <c r="H92" i="2"/>
  <c r="H93" i="2" l="1"/>
  <c r="AA92" i="2"/>
  <c r="H94" i="2" l="1"/>
  <c r="AA93" i="2"/>
  <c r="H95" i="2" l="1"/>
  <c r="AA94" i="2"/>
  <c r="AA95" i="2" l="1"/>
  <c r="H96" i="2"/>
  <c r="H97" i="2" l="1"/>
  <c r="AA96" i="2"/>
  <c r="H98" i="2" l="1"/>
  <c r="AA97" i="2"/>
  <c r="H99" i="2" l="1"/>
  <c r="AA98" i="2"/>
  <c r="H100" i="2" l="1"/>
  <c r="AA99" i="2"/>
  <c r="H101" i="2" l="1"/>
  <c r="AA100" i="2"/>
  <c r="H102" i="2" l="1"/>
  <c r="AA101" i="2"/>
  <c r="H103" i="2" l="1"/>
  <c r="AA102" i="2"/>
  <c r="AA103" i="2" l="1"/>
  <c r="H104" i="2"/>
  <c r="H105" i="2" l="1"/>
  <c r="AA104" i="2"/>
  <c r="H106" i="2" l="1"/>
  <c r="AA105" i="2"/>
  <c r="H107" i="2" l="1"/>
  <c r="AA106" i="2"/>
  <c r="AA107" i="2" l="1"/>
  <c r="H108" i="2"/>
  <c r="H109" i="2" l="1"/>
  <c r="AA108" i="2"/>
  <c r="H110" i="2" l="1"/>
  <c r="AA109" i="2"/>
  <c r="H111" i="2" l="1"/>
  <c r="AA110" i="2"/>
  <c r="AA111" i="2" l="1"/>
  <c r="H112" i="2"/>
  <c r="H113" i="2" l="1"/>
  <c r="AA112" i="2"/>
  <c r="H114" i="2" l="1"/>
  <c r="AA113" i="2"/>
  <c r="H115" i="2" l="1"/>
  <c r="AA114" i="2"/>
  <c r="AA115" i="2" l="1"/>
  <c r="H116" i="2"/>
  <c r="H117" i="2" l="1"/>
  <c r="AA116" i="2"/>
  <c r="H118" i="2" l="1"/>
  <c r="AA117" i="2"/>
  <c r="H119" i="2" l="1"/>
  <c r="AA118" i="2"/>
  <c r="H120" i="2" l="1"/>
  <c r="AA119" i="2"/>
  <c r="AA120" i="2" l="1"/>
</calcChain>
</file>

<file path=xl/sharedStrings.xml><?xml version="1.0" encoding="utf-8"?>
<sst xmlns="http://schemas.openxmlformats.org/spreadsheetml/2006/main" count="1333" uniqueCount="901">
  <si>
    <t>Unidad Administrativa:</t>
  </si>
  <si>
    <t>250 - Dirección General de Capacitación</t>
  </si>
  <si>
    <t>Objetivo Estratégico:</t>
  </si>
  <si>
    <t>Programa presupuestario:</t>
  </si>
  <si>
    <t>Clave</t>
  </si>
  <si>
    <t>Nivel MIR</t>
  </si>
  <si>
    <t>Resumen Narrativo</t>
  </si>
  <si>
    <t>Indicadores</t>
  </si>
  <si>
    <t>Medios de Verificación</t>
  </si>
  <si>
    <t>Supuestos</t>
  </si>
  <si>
    <t>Metas</t>
  </si>
  <si>
    <t>Programación Presupuestaria PEF</t>
  </si>
  <si>
    <t>Nombre</t>
  </si>
  <si>
    <t>Definición</t>
  </si>
  <si>
    <t>Método de Cálculo</t>
  </si>
  <si>
    <t>Descripción de variable</t>
  </si>
  <si>
    <t>Frecuencia de Medición</t>
  </si>
  <si>
    <t>Unidad de medida</t>
  </si>
  <si>
    <t>Dimensión del Indicador</t>
  </si>
  <si>
    <t>Tipo de Indicador</t>
  </si>
  <si>
    <t>Tipo de valor de la meta</t>
  </si>
  <si>
    <t>Tipo de meta</t>
  </si>
  <si>
    <t>Comportamiento esperado</t>
  </si>
  <si>
    <t>Periodo de cumplimiento</t>
  </si>
  <si>
    <t>Valor de línea base</t>
  </si>
  <si>
    <t>Año de línea base</t>
  </si>
  <si>
    <t>Justificación de línea de base</t>
  </si>
  <si>
    <t>AVANCE ANUAL</t>
  </si>
  <si>
    <t>AVANCE 1° TRIMESTRE</t>
  </si>
  <si>
    <t xml:space="preserve">AVANCE 2° TRIMESTRE </t>
  </si>
  <si>
    <t>AVANCE 3° TRIMESTRE</t>
  </si>
  <si>
    <t xml:space="preserve">AVANCE 4° TRIMESTRE </t>
  </si>
  <si>
    <t>Acciones específicas</t>
  </si>
  <si>
    <t>Partidas específicas</t>
  </si>
  <si>
    <t>Total Gasto Ordinario</t>
  </si>
  <si>
    <t>Techo Presupuestario</t>
  </si>
  <si>
    <t>Inicio</t>
  </si>
  <si>
    <t>Término</t>
  </si>
  <si>
    <t>Meta programada anual</t>
  </si>
  <si>
    <t>Meta alcanzada anual</t>
  </si>
  <si>
    <t>Variación % anual con parámetro de semaforización</t>
  </si>
  <si>
    <t>Resultado anual</t>
  </si>
  <si>
    <t>Porcentaje de avance</t>
  </si>
  <si>
    <t xml:space="preserve">Justificación de la variación anual </t>
  </si>
  <si>
    <t>Programado</t>
  </si>
  <si>
    <t>Alcanzado</t>
  </si>
  <si>
    <t>Variación % con parámetro de semaforización</t>
  </si>
  <si>
    <t>Resultado</t>
  </si>
  <si>
    <t>Justificación de variación</t>
  </si>
  <si>
    <t>Clasificador</t>
  </si>
  <si>
    <t>Descripción</t>
  </si>
  <si>
    <t>GAF01</t>
  </si>
  <si>
    <t>Fin</t>
  </si>
  <si>
    <t>Anual</t>
  </si>
  <si>
    <t>Porcentaje</t>
  </si>
  <si>
    <t>Eficacia</t>
  </si>
  <si>
    <t>Estratégico</t>
  </si>
  <si>
    <t>Relativo</t>
  </si>
  <si>
    <t>Acumulada</t>
  </si>
  <si>
    <t>Ascendente</t>
  </si>
  <si>
    <t>GAP01</t>
  </si>
  <si>
    <t>Propósito</t>
  </si>
  <si>
    <t>Promedio</t>
  </si>
  <si>
    <t xml:space="preserve">Constante </t>
  </si>
  <si>
    <t>GAC01</t>
  </si>
  <si>
    <t>Componente</t>
  </si>
  <si>
    <t>Trimestral</t>
  </si>
  <si>
    <t>Eficiencia</t>
  </si>
  <si>
    <t>Gestión</t>
  </si>
  <si>
    <t>Calidad</t>
  </si>
  <si>
    <t>Semestral</t>
  </si>
  <si>
    <t>GOA01</t>
  </si>
  <si>
    <t>Actividad</t>
  </si>
  <si>
    <t>Productos alimenticios para el personal en las instalaciones de las dependencias y entidades</t>
  </si>
  <si>
    <t>Viáticos nacionales para servidores públicos en el desempeño de funciones oficiales</t>
  </si>
  <si>
    <t>Servicios para capacitación a servidores públicos</t>
  </si>
  <si>
    <t>Impresión y elaboración de material informativo derivado de la operación y administración de las dependencias y entidades</t>
  </si>
  <si>
    <t>Otros servicios comerciales</t>
  </si>
  <si>
    <t>Pasajes aéreos nacionales para servidores públicos de mando en el desempeño de comisiones y funciones oficiales</t>
  </si>
  <si>
    <t>Pasajes terrestres nacionales para servidores públicos de mando en el desempeño de comisiones y funciones oficiales</t>
  </si>
  <si>
    <t>Servicios de desarrollo de aplicaciones informáticas</t>
  </si>
  <si>
    <t>Clave de la Acción Específica</t>
  </si>
  <si>
    <t>Programación Presupuestaria al Primer Trimestre</t>
  </si>
  <si>
    <t>Programación Presupuestaria al Segundo Trimestre</t>
  </si>
  <si>
    <t>Programación Presupuestaria al Tercer Trimestre</t>
  </si>
  <si>
    <t>Programación Presupuestaria al Cuarto Trimestre</t>
  </si>
  <si>
    <t xml:space="preserve">Gasto ordinario modificado anual </t>
  </si>
  <si>
    <t>Ejercido acumulado al periodo</t>
  </si>
  <si>
    <t>Comprometido anual</t>
  </si>
  <si>
    <t>Reservado anual</t>
  </si>
  <si>
    <t xml:space="preserve">Disponible anual </t>
  </si>
  <si>
    <t>Otras asesorías para la operación de programas</t>
  </si>
  <si>
    <t>Clave Objetivo Estratégico</t>
  </si>
  <si>
    <t>Objetivo Estratégico</t>
  </si>
  <si>
    <t>Secretaría</t>
  </si>
  <si>
    <t>Clave de Unidad Administrativa</t>
  </si>
  <si>
    <t>Descripción Unidad Administrativa</t>
  </si>
  <si>
    <t>Clave nivel de la MIR</t>
  </si>
  <si>
    <t>Nivel de la MIR</t>
  </si>
  <si>
    <t>Resumen Narrativo / Objetivo</t>
  </si>
  <si>
    <t>Nombre de Indicador</t>
  </si>
  <si>
    <t>Definición de Indicador</t>
  </si>
  <si>
    <t>Unidad de Medida</t>
  </si>
  <si>
    <t>Dimensión</t>
  </si>
  <si>
    <t>Tipo de indicador</t>
  </si>
  <si>
    <t>Comportamiento Esperado</t>
  </si>
  <si>
    <t>Periodo de inicio</t>
  </si>
  <si>
    <t>Periodo de termino</t>
  </si>
  <si>
    <t>Valor línea base</t>
  </si>
  <si>
    <t>Año línea base</t>
  </si>
  <si>
    <t>Justificación de línea base</t>
  </si>
  <si>
    <t xml:space="preserve">Meta Programada Anual </t>
  </si>
  <si>
    <t>1T Programado</t>
  </si>
  <si>
    <t xml:space="preserve">1T Alcanzado </t>
  </si>
  <si>
    <t>1T Variación %</t>
  </si>
  <si>
    <t>Avance respecto a la Meta</t>
  </si>
  <si>
    <t>1T Justificación</t>
  </si>
  <si>
    <t>2T Programado</t>
  </si>
  <si>
    <t xml:space="preserve">2T Alcanzado </t>
  </si>
  <si>
    <t>2T Variación %</t>
  </si>
  <si>
    <t>2T Justificación</t>
  </si>
  <si>
    <t>3T Programado</t>
  </si>
  <si>
    <t xml:space="preserve">3T Alcanzado </t>
  </si>
  <si>
    <t>3T Variación %</t>
  </si>
  <si>
    <t>3T Justificación</t>
  </si>
  <si>
    <t>4T Programado</t>
  </si>
  <si>
    <t xml:space="preserve">4T Alcanzado </t>
  </si>
  <si>
    <t>4T Variación %</t>
  </si>
  <si>
    <t>4T Justificación</t>
  </si>
  <si>
    <t xml:space="preserve"> Programado Anual</t>
  </si>
  <si>
    <t xml:space="preserve"> Alcanzado  Anual</t>
  </si>
  <si>
    <t xml:space="preserve"> Variación %  Anual</t>
  </si>
  <si>
    <t xml:space="preserve"> Justificación  Anual</t>
  </si>
  <si>
    <t>Partidas específicas 1T</t>
  </si>
  <si>
    <t>Gasto ordinario modificado 1T</t>
  </si>
  <si>
    <t>Ejercido acumulado al 1T</t>
  </si>
  <si>
    <t>Comprometido 1T</t>
  </si>
  <si>
    <t>Reservado 1T</t>
  </si>
  <si>
    <t>Disponible 1T</t>
  </si>
  <si>
    <t>Partidas específicas 2T</t>
  </si>
  <si>
    <t>Gasto ordinario modificado 2T</t>
  </si>
  <si>
    <t>Ejercido acumulado al 2T</t>
  </si>
  <si>
    <t>Comprometido 2T</t>
  </si>
  <si>
    <t>Reservado 2T</t>
  </si>
  <si>
    <t>Disponible 2T</t>
  </si>
  <si>
    <t>Partidas específicas 3T</t>
  </si>
  <si>
    <t>Gasto ordinario modificado 3T</t>
  </si>
  <si>
    <t>Ejercido acumulado al 3T</t>
  </si>
  <si>
    <t>Comprometido 3T</t>
  </si>
  <si>
    <t>Reservado 3T</t>
  </si>
  <si>
    <t>Disponible 3T</t>
  </si>
  <si>
    <t>Partidas específicas 4T</t>
  </si>
  <si>
    <t>Gasto ordinario modificado 4T</t>
  </si>
  <si>
    <t>Ejercido acumulado al 4T</t>
  </si>
  <si>
    <t>Comprometido 4T</t>
  </si>
  <si>
    <t>Reservado 4T</t>
  </si>
  <si>
    <t>Disponible 4T</t>
  </si>
  <si>
    <t>Bienal</t>
  </si>
  <si>
    <t>Índice</t>
  </si>
  <si>
    <t>Absoluto</t>
  </si>
  <si>
    <t>Descendente</t>
  </si>
  <si>
    <t>Otro (valor absoluto)</t>
  </si>
  <si>
    <t>Economía</t>
  </si>
  <si>
    <t>Proyecto Especial</t>
  </si>
  <si>
    <t>Tasa de variación</t>
  </si>
  <si>
    <t>Suma</t>
  </si>
  <si>
    <t>Promedio porcentual</t>
  </si>
  <si>
    <t>Alineación de Objetivo Estratégico</t>
  </si>
  <si>
    <t>Programa Presupuesto</t>
  </si>
  <si>
    <t>160</t>
  </si>
  <si>
    <t>160 - Dirección General de Asuntos Jurídicos</t>
  </si>
  <si>
    <t>Impulsar el desempeño organizacional y promover un modelo institucional de servicio público orientado a resultados con un enfoque de derechos humanos y perspectiva de género.</t>
  </si>
  <si>
    <t>E004 - Desempeño organizacional y modelo institucional orientado a resultados con enfoque de derechos humanos y perspectiva de género.</t>
  </si>
  <si>
    <t>Presidencia</t>
  </si>
  <si>
    <t>170</t>
  </si>
  <si>
    <t>170 - Dirección General de Comunicación Social y Difusión</t>
  </si>
  <si>
    <t>Promover el pleno ejercicio de los derechos de acceso a la información pública y de protección de datos personales, así como la transparencia y apertura de las instituciones públicas.</t>
  </si>
  <si>
    <t>E002 - Promover el pleno ejercicio de los derechos de acceso a la información pública y de protección de datos personales.</t>
  </si>
  <si>
    <t>180</t>
  </si>
  <si>
    <t>180 - Dirección General de Planeación y Desempeño Institucional</t>
  </si>
  <si>
    <t>210</t>
  </si>
  <si>
    <t>210 - Dirección General de Administración</t>
  </si>
  <si>
    <t>M001 - Actividades de apoyo administrativo</t>
  </si>
  <si>
    <t>220</t>
  </si>
  <si>
    <t>220 - Dirección General de Asuntos Internacionales</t>
  </si>
  <si>
    <t>Secretaría Ejecutiva</t>
  </si>
  <si>
    <t>230</t>
  </si>
  <si>
    <t>230 - Dirección General de Tecnologías de la Información</t>
  </si>
  <si>
    <t>Coordinar el Sistema Nacional de Transparencia y de Protección de Datos Personales, para que los órganos garantes establezcan, apliquen y evalúen acciones de acceso a la información pública,  protección y debido tratamiento de datos personales.</t>
  </si>
  <si>
    <t>E003 - Coordinar el Sistema Nacional de Transparencia, Acceso a la Información y de Protección de Datos Personales.</t>
  </si>
  <si>
    <t>240</t>
  </si>
  <si>
    <t>240 - Dirección General de Gestión de Información y Estudios</t>
  </si>
  <si>
    <t>250</t>
  </si>
  <si>
    <t>260</t>
  </si>
  <si>
    <t>260 - Dirección General de Promoción y de Vinculación con la Sociedad</t>
  </si>
  <si>
    <t>310</t>
  </si>
  <si>
    <t>310 - Dirección General de Políticas de Acceso</t>
  </si>
  <si>
    <t>Secretaría de Acceso a la Información</t>
  </si>
  <si>
    <t>320</t>
  </si>
  <si>
    <t xml:space="preserve">320 - Dirección General de Evaluación </t>
  </si>
  <si>
    <t>Garantizar el óptimo cumplimiento de los derechos de acceso a la información pública y la protección de datos personales.</t>
  </si>
  <si>
    <t>E001 - Garantizar el óptimo cumplimiento de los derechos de acceso a la información pública y la protección de datos personales.</t>
  </si>
  <si>
    <t>330</t>
  </si>
  <si>
    <t>330 - Dirección General de Gobierno Abierto y Transparencia</t>
  </si>
  <si>
    <t>340</t>
  </si>
  <si>
    <t>340 - Dirección General de Enlace con Autoridades Laborales, Sindicatos, Universidades, Personas Físicas y Morales</t>
  </si>
  <si>
    <t>350</t>
  </si>
  <si>
    <t>350 - Dirección General de Enlace con Partidos Políticos, Organismos Electorales y Descentralizados</t>
  </si>
  <si>
    <t>360</t>
  </si>
  <si>
    <t>360 - Dirección General de Enlace con Organismos Públicos Autónomos, Empresas Paraestatales, Entidades Financieras, Fondos y Fideicomisos</t>
  </si>
  <si>
    <t>370</t>
  </si>
  <si>
    <t>370 - Dirección General de Enlace con los Poderes Legislativo y Judicial</t>
  </si>
  <si>
    <t>380</t>
  </si>
  <si>
    <t>380 - Dirección General de Enlace con la Administración Pública Centralizada y Tribunales Administrativos</t>
  </si>
  <si>
    <t>410</t>
  </si>
  <si>
    <t>410 - Dirección General de Normatividad y Consulta</t>
  </si>
  <si>
    <t>Secretaría de Protección de Datos Personales</t>
  </si>
  <si>
    <t>420</t>
  </si>
  <si>
    <t>420 - Dirección General de Investigación y Verificación del Sector Privado</t>
  </si>
  <si>
    <t>430</t>
  </si>
  <si>
    <t>430 - Dirección General de Protección de Derechos y Sanción</t>
  </si>
  <si>
    <t>440</t>
  </si>
  <si>
    <t>440 - Dirección General de Prevención y Autorregulación</t>
  </si>
  <si>
    <t>450 - Dirección General de Evaluación, Investigación y Verificación del Sector Público</t>
  </si>
  <si>
    <t>500</t>
  </si>
  <si>
    <t>500 - Órgano Interno de Control</t>
  </si>
  <si>
    <t>O001 - Actividades de apoyo a la función pública y buen gobierno</t>
  </si>
  <si>
    <t>610</t>
  </si>
  <si>
    <t>610 - Dirección General de Vinculación, Coordinación y Colaboración con Entidades Federativas</t>
  </si>
  <si>
    <t>Secretaría Ejecutiva del SNT</t>
  </si>
  <si>
    <t>620</t>
  </si>
  <si>
    <t>620 - Dirección General Técnica, Seguimiento y Normatividad</t>
  </si>
  <si>
    <t>710</t>
  </si>
  <si>
    <t>710 - Dirección General de Atención al Pleno</t>
  </si>
  <si>
    <t>Secretaría Técnica del Pleno</t>
  </si>
  <si>
    <t>720</t>
  </si>
  <si>
    <t>720 - Dirección General de Cumplimientos y Responsabilidades</t>
  </si>
  <si>
    <t>PE01</t>
  </si>
  <si>
    <t>Partida</t>
  </si>
  <si>
    <t>Descripción de partida</t>
  </si>
  <si>
    <t>SERVICIOS PERSONALES</t>
  </si>
  <si>
    <t>Haberes</t>
  </si>
  <si>
    <t>Sueldos base</t>
  </si>
  <si>
    <t>Retribuciones por adscripción en el extranjero</t>
  </si>
  <si>
    <t>Honorarios</t>
  </si>
  <si>
    <t>Sueldos base al personal eventual</t>
  </si>
  <si>
    <t>Compensaciones a sustitutos de profesores</t>
  </si>
  <si>
    <t>Retribuciones por servicios de carácter social</t>
  </si>
  <si>
    <t>Retribución a los representantes de los trabajadores y de los patrones en la Junta Federal de Conciliación y Arbitraje</t>
  </si>
  <si>
    <t>Prima quinquenal por años de servicios efectivos prestados</t>
  </si>
  <si>
    <t>Acreditación por años de servicio en la docencia y al personal administrativo de las instituciones de educación superior</t>
  </si>
  <si>
    <t>Prima de perseverancia por años de servicio activo en el Ejército, Fuerza Aérea y Armada Mexicanos</t>
  </si>
  <si>
    <t>Antigüedad</t>
  </si>
  <si>
    <t>Primas de vacaciones y dominical</t>
  </si>
  <si>
    <t>Aguinaldo o gratificación de fin de año</t>
  </si>
  <si>
    <t>Remuneraciones por horas extraordinarias</t>
  </si>
  <si>
    <t>Acreditación por titulación en la docencia</t>
  </si>
  <si>
    <t>Acreditación al personal docente por años de estudio de licenciatura</t>
  </si>
  <si>
    <t>Compensaciones por servicios especiales</t>
  </si>
  <si>
    <t>Compensaciones por servicios eventuales</t>
  </si>
  <si>
    <t>Compensaciones de retiro</t>
  </si>
  <si>
    <t>Compensaciones de servicios</t>
  </si>
  <si>
    <t>Compensaciones adicionales por servicios especiales</t>
  </si>
  <si>
    <t>Asignaciones docentes, pedagógicas genéricas y específicas</t>
  </si>
  <si>
    <t>Compensación por adquisición de material didáctico</t>
  </si>
  <si>
    <t>Compensación por actualización y formación académica</t>
  </si>
  <si>
    <t>Compensaciones a médicos residentes</t>
  </si>
  <si>
    <t>Gastos contingentes para el personal radicado en el extranjero</t>
  </si>
  <si>
    <t>Asignaciones inherentes a la conclusión de servicios en la Administración Pública Federal</t>
  </si>
  <si>
    <t>Asignaciones conforme al régimen laboral (Se adiciona)</t>
  </si>
  <si>
    <t>Sobrehaberes</t>
  </si>
  <si>
    <t>Asignaciones de técnico</t>
  </si>
  <si>
    <t>Asignaciones de mando</t>
  </si>
  <si>
    <t>Asignaciones por comisión</t>
  </si>
  <si>
    <t>Asignaciones de vuelo</t>
  </si>
  <si>
    <t>Asignaciones de técnico especial</t>
  </si>
  <si>
    <t>Honorarios especiales</t>
  </si>
  <si>
    <t>Participaciones por vigilancia en el cumplimiento de las leyes y custodia de valores</t>
  </si>
  <si>
    <t>Aportaciones al ISSSTE</t>
  </si>
  <si>
    <t>Aportaciones al ISSFAM</t>
  </si>
  <si>
    <t>Aportaciones al IMSS</t>
  </si>
  <si>
    <t>Aportaciones de seguridad social contractuales</t>
  </si>
  <si>
    <t>Aportaciones al seguro de cesantía en edad avanzada y vejez</t>
  </si>
  <si>
    <t>Aportaciones al FOVISSSTE</t>
  </si>
  <si>
    <t>Aportaciones al INFONAVIT</t>
  </si>
  <si>
    <t>Aportaciones al Sistema de Ahorro para el Retiro</t>
  </si>
  <si>
    <t>Depósitos para el ahorro solidario</t>
  </si>
  <si>
    <t>Cuotas para el seguro de vida del personal civil</t>
  </si>
  <si>
    <t>Cuotas para el seguro de vida del personal militar</t>
  </si>
  <si>
    <t>Cuotas para el seguro de gastos médicos del personal civil</t>
  </si>
  <si>
    <t>Cuotas para el seguro de separación individualizado</t>
  </si>
  <si>
    <t>Cuotas para el seguro colectivo de retiro</t>
  </si>
  <si>
    <t>Seguro de responsabilidad civil, asistencia legal y otros seguros</t>
  </si>
  <si>
    <t>Cuotas para el fondo de ahorro del personal civil</t>
  </si>
  <si>
    <t>Cuotas para el fondo de ahorro de generales, almirantes, jefes y oficiales</t>
  </si>
  <si>
    <t>Cuotas para el fondo de trabajo del personal del Ejército, Fuerza Aérea y Armada Mexicanos</t>
  </si>
  <si>
    <t>Indemnizaciones por accidentes en el trabajo</t>
  </si>
  <si>
    <t>Pago de liquidaciones</t>
  </si>
  <si>
    <t>Prestaciones de retiro</t>
  </si>
  <si>
    <t>Prestaciones establecidas por condiciones generales de trabajo o contratos colectivos de trabajo</t>
  </si>
  <si>
    <t>Compensación garantizada</t>
  </si>
  <si>
    <t>Asignaciones adicionales al sueldo</t>
  </si>
  <si>
    <t>Apoyos a la capacitación de los servidores públicos</t>
  </si>
  <si>
    <t>Otras prestaciones</t>
  </si>
  <si>
    <t>Pago extraordinario por riesgo</t>
  </si>
  <si>
    <t>Incrementos a las percepciones</t>
  </si>
  <si>
    <t>Creación de plazas</t>
  </si>
  <si>
    <t>Otras medidas de carácter laboral y económico</t>
  </si>
  <si>
    <t>Previsiones para aportaciones al ISSSTE</t>
  </si>
  <si>
    <t>Previsiones para aportaciones al FOVISSSTE</t>
  </si>
  <si>
    <t>Previsiones para aportaciones al Sistema de Ahorro para el Retiro</t>
  </si>
  <si>
    <t>Previsiones para aportaciones al seguro de cesantía en edad avanzada y vejez</t>
  </si>
  <si>
    <t>Previsiones para los depósitos al ahorro solidario</t>
  </si>
  <si>
    <t>Estímulos por productividad y eficiencia</t>
  </si>
  <si>
    <t>Estímulos al personal operativo</t>
  </si>
  <si>
    <t>MATERIALES Y SUMINISTROS</t>
  </si>
  <si>
    <t>Materiales y útiles de oficina</t>
  </si>
  <si>
    <t>Materiales y útiles de impresión y reproducción</t>
  </si>
  <si>
    <t>Material estadístico y geográfico</t>
  </si>
  <si>
    <t>Materiales y útiles consumibles para el procesamiento en equipos y bienes informáticos</t>
  </si>
  <si>
    <t>Material de apoyo informativo</t>
  </si>
  <si>
    <t>Material para información en actividades de investigación científica y tecnológica</t>
  </si>
  <si>
    <t>Material de limpieza</t>
  </si>
  <si>
    <t>Materiales y suministros para planteles educativos</t>
  </si>
  <si>
    <t>Productos alimenticios para el Ejército, Fuerza Aérea y Armada Mexicanos, y para los efectivos que participen en programas de seguridad pública</t>
  </si>
  <si>
    <t>Productos alimenticios para personas derivado de la prestación de servicios públicos en unidades de salud, educativas, de readaptación social y otras</t>
  </si>
  <si>
    <t>Productos alimenticios para el personal que realiza labores en campo o de supervisión</t>
  </si>
  <si>
    <t>Productos alimenticios para la población en caso de desastres naturales</t>
  </si>
  <si>
    <t>Productos alimenticios para el personal derivado de actividades extraordinarias</t>
  </si>
  <si>
    <t>Productos alimenticios para animales</t>
  </si>
  <si>
    <t>Utensilios para el servicio de alimentación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</si>
  <si>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</si>
  <si>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</si>
  <si>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</si>
  <si>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</si>
  <si>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</si>
  <si>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</si>
  <si>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</si>
  <si>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para su comercialización en tiendas del sector público</t>
  </si>
  <si>
    <t>Otros productos adquiridos como materia prima</t>
  </si>
  <si>
    <t>Petróleo, gas y sus derivados adquiridos como materia prima</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</si>
  <si>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</si>
  <si>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</si>
  <si>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</si>
  <si>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</si>
  <si>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</si>
  <si>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</si>
  <si>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</si>
  <si>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</si>
  <si>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</si>
  <si>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</si>
  <si>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Plaguicidas, abonos y fertilizantes</t>
  </si>
  <si>
    <t>Medicinas y productos farmacéuticos</t>
  </si>
  <si>
    <t>Materiales, accesorios y suministros médicos</t>
  </si>
  <si>
    <t>Materiales, accesorios y suministros de laboratorio</t>
  </si>
  <si>
    <t>Otros productos químicos</t>
  </si>
  <si>
    <t>Combustibles, lubricantes y aditivos para vehículos terrestres, aéreos, marítimos, lacustres y fluviales destinados a la ejecución de programas de seguridad pública y nacional</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</si>
  <si>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</si>
  <si>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</si>
  <si>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Combustibles, lubricantes y aditivos para vehículos terrestres, aéreos, marítimos, lacustres y fluviales asignados a servidores públicos</t>
  </si>
  <si>
    <t>Combustibles, lubricantes y aditivos para maquinaria, equipo de producción y servicios administrativos</t>
  </si>
  <si>
    <t>PIDIREGAS cargos variables</t>
  </si>
  <si>
    <t>Combustibles nacionales para plantas productivas</t>
  </si>
  <si>
    <t>Combustibles de importación para plantas productivas</t>
  </si>
  <si>
    <t>Vestuario y uniformes</t>
  </si>
  <si>
    <t>Prendas de protección personal</t>
  </si>
  <si>
    <t>Artículos deportivos</t>
  </si>
  <si>
    <t>Productos textiles</t>
  </si>
  <si>
    <t>Blancos y otros productos textiles, excepto prendas de vestir</t>
  </si>
  <si>
    <t>Sustancias y materiales explosivos</t>
  </si>
  <si>
    <t>Materiales de seguridad pública</t>
  </si>
  <si>
    <t>Prendas de protección para seguridad pública y nacional</t>
  </si>
  <si>
    <t>Herramientas menores</t>
  </si>
  <si>
    <t>Refacciones y accesorios menores de edificios</t>
  </si>
  <si>
    <t>Refacciones y accesorios menores de mobiliario y equipo de administración, educacional y recreativo</t>
  </si>
  <si>
    <t>Refacciones y accesorios para equipo de cómputo y telecomunicaciones</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</si>
  <si>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</si>
  <si>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</si>
  <si>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</si>
  <si>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</si>
  <si>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</si>
  <si>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</si>
  <si>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 de energía eléctrica</t>
  </si>
  <si>
    <t>Servicio de gas</t>
  </si>
  <si>
    <t>Servicio de agua</t>
  </si>
  <si>
    <t>Servicio telefónico convencional</t>
  </si>
  <si>
    <t>Servicio de telefonía celular</t>
  </si>
  <si>
    <t>Servicio de radiolocalización</t>
  </si>
  <si>
    <t>Servicios de telecomunicaciones</t>
  </si>
  <si>
    <t>Servicios de internet</t>
  </si>
  <si>
    <t>Servicios de conducción de señales analógicas y digitales</t>
  </si>
  <si>
    <t>Servicio postal</t>
  </si>
  <si>
    <t>Servicio telegráfico</t>
  </si>
  <si>
    <t>Servicios integrales de telecomunicación</t>
  </si>
  <si>
    <t>Contratación de otros servicios</t>
  </si>
  <si>
    <t>Servicios generales para planteles educativos</t>
  </si>
  <si>
    <t>Servicios integrales de infraestructura de cómputo</t>
  </si>
  <si>
    <t>Arrendamiento de terrenos</t>
  </si>
  <si>
    <t>Arrendamiento de edificios y locales</t>
  </si>
  <si>
    <t>Arrendamiento de equipo y bienes informáticos</t>
  </si>
  <si>
    <t>Arrendamiento de mobiliario</t>
  </si>
  <si>
    <t>Arrendamiento de equipo de telecomunicaciones</t>
  </si>
  <si>
    <t>Arrendamiento de equipo e instrumental médico y de laboratorio (Se adiciona)</t>
  </si>
  <si>
    <t>Arrendamiento de vehículos terrestres, aéreos, marítimos, lacustres y fluviales para la ejecución de programas de seguridad pública y nacional</t>
  </si>
  <si>
    <t>Arrendamiento de vehículos terrestres, aéreos, marítimos, lacustres y fluviales para servicios públicos y la operación de programas públicos</t>
  </si>
  <si>
    <t>Arrendamiento de vehículos terrestres, aéreos, marítimos, lacustres y fluviales para servicios administrativos</t>
  </si>
  <si>
    <t>Arrendamiento de vehículos terrestres, aéreos, marítimos, lacustres y fluviales para desastres naturales</t>
  </si>
  <si>
    <t>Arrendamiento de vehículos terrestres, aéreos, marítimos, lacustres y fluviales para servidores públicos</t>
  </si>
  <si>
    <t>Arrendamiento de maquinaria y equipo</t>
  </si>
  <si>
    <t>Patentes, derechos de autor, regalías y otros</t>
  </si>
  <si>
    <t>Arrendamiento de sustancias y productos químicos</t>
  </si>
  <si>
    <t>PIDIREGAS cargos fijos</t>
  </si>
  <si>
    <t>Otros Arrendamientos</t>
  </si>
  <si>
    <t>Asesorías asociadas a convenios, tratados o acuerdos</t>
  </si>
  <si>
    <t>Asesorías por controversias en el marco de los tratados internacionales</t>
  </si>
  <si>
    <t>Consultorías para programas o proyectos financiados por organismos internacionales</t>
  </si>
  <si>
    <t>Servicios relacionados con procedimientos jurisdiccionales</t>
  </si>
  <si>
    <t>Servicios estadísticos y geográficos</t>
  </si>
  <si>
    <t>Servicios relacionados con certificación de procesos</t>
  </si>
  <si>
    <t>Servicios de mantenimiento de aplicaciones informáticas</t>
  </si>
  <si>
    <t>Estudios e investigaciones</t>
  </si>
  <si>
    <t>Servicios relacionados con traducciones</t>
  </si>
  <si>
    <t>Impresiones de documentos oficiales para la prestación de servicios públicos, identificación, formatos administrativos y fiscales, formas valoradas, certificados y títulos</t>
  </si>
  <si>
    <t>Información en medios masivos derivada de la operación y administración de las dependencias y entidades</t>
  </si>
  <si>
    <t>Servicios de digitalización</t>
  </si>
  <si>
    <t>Gastos de seguridad pública y nacional</t>
  </si>
  <si>
    <t>Gastos en actividades de seguridad y logística del Estado Mayor Presidencial</t>
  </si>
  <si>
    <t>Servicios de vigilancia</t>
  </si>
  <si>
    <t>Subcontratación de servicios con terceros</t>
  </si>
  <si>
    <t>Proyectos para prestación de servicios</t>
  </si>
  <si>
    <t>Servicios integrales</t>
  </si>
  <si>
    <t>Servicios bancarios y financieros</t>
  </si>
  <si>
    <t>Gastos inherentes a la recaudación</t>
  </si>
  <si>
    <t>Seguro de responsabilidad patrimonial del Estado</t>
  </si>
  <si>
    <t>Seguros de bienes patrimoniales</t>
  </si>
  <si>
    <t>Almacenaje, embalaje y envase</t>
  </si>
  <si>
    <t>Fletes y maniobras</t>
  </si>
  <si>
    <t>Comisiones por ventas</t>
  </si>
  <si>
    <t>Mantenimiento y conservación de inmuebles para la prestación de servicios administrativos</t>
  </si>
  <si>
    <t>Mantenimiento y conservación de inmuebles para la prestación de servicios públicos</t>
  </si>
  <si>
    <t>Mantenimiento y conservación de mobiliario y equipo de administración</t>
  </si>
  <si>
    <t>Mantenimiento y conservación de bienes informáticos</t>
  </si>
  <si>
    <t>Instalación, reparación y mantenimiento de equipo e instrumental médico y de laboratorio</t>
  </si>
  <si>
    <t>Mantenimiento y conservación de vehículos terrestres, aéreos, marítimos, lacustres y fluviales</t>
  </si>
  <si>
    <t>Reparación y mantenimiento de equipo de defensa y seguridad</t>
  </si>
  <si>
    <t>Mantenimiento y conservación de maquinaria y equipo</t>
  </si>
  <si>
    <t>Mantenimiento y conservación de plantas e instalaciones productivas</t>
  </si>
  <si>
    <t>Servicios de lavandería, limpieza e higiene</t>
  </si>
  <si>
    <t>Servicios de jardinería y fumigación</t>
  </si>
  <si>
    <t>Difusión de mensajes sobre programas y actividades gubernamentales</t>
  </si>
  <si>
    <t>Difusión de mensajes comerciales para promover la venta de productos o servicios</t>
  </si>
  <si>
    <t>Servicios relacionados con monitoreo de información en medios masivos</t>
  </si>
  <si>
    <t>Pasajes aéreos nacionales para labores en campo y de supervisión</t>
  </si>
  <si>
    <t>Pasajes aéreos nacionales asociados a los programas de seguridad pública y nacional</t>
  </si>
  <si>
    <t>Pasajes aéreos nacionales asociados a desastres naturales</t>
  </si>
  <si>
    <t>Pasajes aéreos internacionales asociados a los programas de seguridad pública y nacional</t>
  </si>
  <si>
    <t>Pasajes aéreos internacionales para servidores públicos en el desempeño de comisiones y funciones oficiales</t>
  </si>
  <si>
    <t>Pasajes terrestres nacionales para labores en campo y de supervisión</t>
  </si>
  <si>
    <t>Pasajes terrestres nacionales asociados a los programas de seguridad pública y nacional</t>
  </si>
  <si>
    <t>Pasajes terrestres nacionales asociados a desastres naturales</t>
  </si>
  <si>
    <t>Pasajes terrestres internacionales asociados a los programas de seguridad pública y nacional</t>
  </si>
  <si>
    <t>Pasajes terrestres internacionales para servidores públicos en el desempeño de comisiones y funciones oficiales</t>
  </si>
  <si>
    <t>Pasajes terrestres nacionales por medio electrónico</t>
  </si>
  <si>
    <t>Pasajes marítimos, lacustres y fluviales para labores en campo y de supervisión (Se adiciona)</t>
  </si>
  <si>
    <t>Pasajes marítimos, lacustres y fluviales asociados a los programas de seguridad pública y nacional (Se adiciona)</t>
  </si>
  <si>
    <t>Pasajes marítimos, lacustres y fluviales asociados a desastres naturales (Se adiciona)</t>
  </si>
  <si>
    <t>Pasajes marítimos, lacustres y fluviales para servidores públicos de mando en el desempeño de comisiones y funciones oficiales (Se adiciona)</t>
  </si>
  <si>
    <t>Viáticos nacionales para labores en campo y de supervisión</t>
  </si>
  <si>
    <t>Viáticos nacionales asociados a los programas de seguridad pública y nacional</t>
  </si>
  <si>
    <t>Viáticos nacionales asociados a desastres naturales</t>
  </si>
  <si>
    <t>Viáticos en el extranjero asociados a los programas de seguridad pública y nacional</t>
  </si>
  <si>
    <t>Viáticos en el extranjero para servidores públicos en el desempeño de comisiones y funciones oficiales</t>
  </si>
  <si>
    <t>Instalación del personal federal</t>
  </si>
  <si>
    <t>Servicios integrales nacionales para servidores públicos en el desempeño de comisiones y funciones oficiales</t>
  </si>
  <si>
    <t>Servicios integrales en el extranjero para servidores públicos en el desempeño de comisiones y funciones oficiales</t>
  </si>
  <si>
    <t>Gastos para operativos y trabajos de campo en áreas rurales</t>
  </si>
  <si>
    <t>Gastos de ceremonial del titular del Ejecutivo Federal</t>
  </si>
  <si>
    <t>Gastos de ceremonial de los titulares de las dependencias y entidades</t>
  </si>
  <si>
    <t>Gastos inherentes a la investidura presidencial</t>
  </si>
  <si>
    <t>Gastos de orden social</t>
  </si>
  <si>
    <t>Congresos y convenciones</t>
  </si>
  <si>
    <t>Exposiciones</t>
  </si>
  <si>
    <t>Gastos para alimentación de servidores públicos de mando</t>
  </si>
  <si>
    <t>Funerales y pagas de defunción</t>
  </si>
  <si>
    <t>Impuestos y derechos de exportación</t>
  </si>
  <si>
    <t>Otros impuestos y derechos</t>
  </si>
  <si>
    <t>Impuestos y derechos de importación</t>
  </si>
  <si>
    <t>Erogaciones por resoluciones por autoridad competente</t>
  </si>
  <si>
    <t>Indemnizaciones por expropiación de predios</t>
  </si>
  <si>
    <t>Otras asignaciones derivadas de resoluciones de Ley</t>
  </si>
  <si>
    <t>Penas, multas, accesorios y actualizaciones</t>
  </si>
  <si>
    <t>Pérdidas del erario federal</t>
  </si>
  <si>
    <t>Otros gastos por responsabilidades</t>
  </si>
  <si>
    <t>Erogaciones por pago de utilidades</t>
  </si>
  <si>
    <t>Impuesto sobre nóminas</t>
  </si>
  <si>
    <t>Gastos de las Comisiones Internacionales de Límites y Aguas</t>
  </si>
  <si>
    <t>Gastos de las oficinas del Servicio Exterior Mexicano</t>
  </si>
  <si>
    <t>Participaciones en Organos de Gobierno</t>
  </si>
  <si>
    <t>Actividades de Coordinación con el Presidente Electo</t>
  </si>
  <si>
    <t>Servicios Corporativos prestados por las Entidades Paraestatales a sus Organismos</t>
  </si>
  <si>
    <t>Servicios prestados entre Organismos de una Entidad Paraestatal</t>
  </si>
  <si>
    <t>Erogaciones por cuenta de terceros</t>
  </si>
  <si>
    <t>Erogaciones recuperables</t>
  </si>
  <si>
    <t>Apertura de Fondo Rotatorio</t>
  </si>
  <si>
    <t>TRANSFERENCIAS, ASIGNACIONES, SUBSIDIOS Y OTRAS AYUDAS</t>
  </si>
  <si>
    <t>Transferencias para cubrir el déficit de operación y los gastos de administración asociados al otorgamiento de subsidios</t>
  </si>
  <si>
    <t>Transferencias a entidades empresariales no financieras derivadas de la obtención de derechos</t>
  </si>
  <si>
    <t>Subsidios a la producción</t>
  </si>
  <si>
    <t>Subsidios a la distribución</t>
  </si>
  <si>
    <t>Subsidios para inversión</t>
  </si>
  <si>
    <t>Subsidios a la prestación de servicios públicos</t>
  </si>
  <si>
    <t>Subsidios para cubrir diferenciales de tasas de interés</t>
  </si>
  <si>
    <t>Subsidios para la adquisición de vivienda de interés social</t>
  </si>
  <si>
    <t>Subsidios al consumo</t>
  </si>
  <si>
    <t>Subsidios a Entidades Federativas y Municipios (Se modifica)</t>
  </si>
  <si>
    <t>Subsidios para capacitación y becas</t>
  </si>
  <si>
    <t>Subsidios a fideicomisos privados y estatales</t>
  </si>
  <si>
    <t>Gastos relacionados con actividades culturales, deportivas y de ayuda extraordinaria</t>
  </si>
  <si>
    <t>Gastos por servicios de traslado de personas</t>
  </si>
  <si>
    <t>Premios, recompensas, pensiones de gracia y pensión recreativa estudiantil</t>
  </si>
  <si>
    <t>Premios, estímulos, recompensas, becas y seguros a deportistas</t>
  </si>
  <si>
    <t>Apoyo a voluntarios que participan en diversos programas federales</t>
  </si>
  <si>
    <t>Compensaciones por servicios de carácter social</t>
  </si>
  <si>
    <t>Apoyos a la investigación científica y tecnológica de instituciones académicas y sector público</t>
  </si>
  <si>
    <t>Apoyos a la investigación científica y tecnológica en instituciones sin fines de lucro</t>
  </si>
  <si>
    <t>Mercancías para su distribución a la población</t>
  </si>
  <si>
    <t>Pago de pensiones y jubilaciones</t>
  </si>
  <si>
    <t>Pago de pensiones y jubilaciones contractuales</t>
  </si>
  <si>
    <t>Transferencias para el pago de pensiones y jubilaciones</t>
  </si>
  <si>
    <t>Pago de sumas aseguradas</t>
  </si>
  <si>
    <t>Prestaciones económicas distintas de pensiones y jubilaciones</t>
  </si>
  <si>
    <t>Aportaciones a fideicomisos públicos</t>
  </si>
  <si>
    <t>Aportaciones a mandatos públicos</t>
  </si>
  <si>
    <t>Trasferencias para cuotas y aportaciones de seguridad social para el IMSS, ISSSTE e ISSFAM por obligación del Estado</t>
  </si>
  <si>
    <t>Transferencias para cuotas y aportaciones a los seguros de retiro, cesantía en edad avanzada y vejez</t>
  </si>
  <si>
    <t>Donativos a instituciones sin fines de lucro</t>
  </si>
  <si>
    <t>Donativos a entidades federativas o municipios</t>
  </si>
  <si>
    <t>Donativos a fideicomisos privados</t>
  </si>
  <si>
    <t>Donativos a fideicomisos estatales</t>
  </si>
  <si>
    <t>Donativos internacionales</t>
  </si>
  <si>
    <t>Cuotas y aportaciones a organismos internacionales</t>
  </si>
  <si>
    <t>Otras aportaciones internacionales</t>
  </si>
  <si>
    <t>BIENES MUEBLES, INMUEBLES E INTANGIBLES</t>
  </si>
  <si>
    <t>Mobiliario</t>
  </si>
  <si>
    <t>Bienes artísticos y culturales</t>
  </si>
  <si>
    <t>Bienes informáticos</t>
  </si>
  <si>
    <t>Equipo de administración</t>
  </si>
  <si>
    <t>Adjudicaciones, expropiaciones e indemnizaciones de bienes muebles</t>
  </si>
  <si>
    <t>Equipos y aparatos audiovisuales</t>
  </si>
  <si>
    <t>Aparatos deportivos</t>
  </si>
  <si>
    <t>Cámaras fotográficas y de video</t>
  </si>
  <si>
    <t>Otro mobiliario y equipo educacional y recreativo</t>
  </si>
  <si>
    <t>Equipo médico y de laboratorio</t>
  </si>
  <si>
    <t>Instrumental médico y de laboratorio</t>
  </si>
  <si>
    <t>Vehículos y equipo terrestres, para la ejecución de programas de seguridad pública y nacional</t>
  </si>
  <si>
    <t>Vehículos y equipo terrestres, destinados exclusivamente para desastres naturales</t>
  </si>
  <si>
    <t>Vehículos y equipo terrestres, destinados a servicios públicos y la operación de programas públicos</t>
  </si>
  <si>
    <t>Vehículos y equipo terrestres, destinados a servicios administrativos</t>
  </si>
  <si>
    <t>Vehículos y equipo terrestres, destinados a servidores públicos</t>
  </si>
  <si>
    <t>Carrocerías y remolques</t>
  </si>
  <si>
    <t>Vehículos y equipo aéreos, para la ejecución de programas de seguridad pública y nacional</t>
  </si>
  <si>
    <t>Vehículos y equipo aéreos, destinados exclusivamente para desastres naturales</t>
  </si>
  <si>
    <t>Vehículos y equipo aéreos, destinados a servicios públicos y la operación de programas públicos</t>
  </si>
  <si>
    <t>Equipo ferroviario</t>
  </si>
  <si>
    <t>Vehículos y equipo marítimo, para la ejecución de programas de seguridad pública y nacional</t>
  </si>
  <si>
    <t>Vehículos y equipo marítimo, destinados a servicios públicos y la operación de programas públicos</t>
  </si>
  <si>
    <t>Construcción de embarcaciones</t>
  </si>
  <si>
    <t>Otros equipos de transporte</t>
  </si>
  <si>
    <t>Maquinaria y equipo de defensa y seguridad pública</t>
  </si>
  <si>
    <t>Equipo de seguridad pública y nacional</t>
  </si>
  <si>
    <t>Maquinaria y equipo agropecuario</t>
  </si>
  <si>
    <t>Maquinaria y equipo industrial</t>
  </si>
  <si>
    <t>Maquinaria y equipo de construcción</t>
  </si>
  <si>
    <t>Equipos y aparatos de comunicaciones y telecomunicaciones</t>
  </si>
  <si>
    <t>Maquinaria y equipo eléctrico y electrónico</t>
  </si>
  <si>
    <t>Herramientas y máquinas herramienta</t>
  </si>
  <si>
    <t>Bienes muebles por arrendamiento financiero</t>
  </si>
  <si>
    <t>Otros bienes muebles</t>
  </si>
  <si>
    <t>Animales de reproducción</t>
  </si>
  <si>
    <t>Animales de trabajo</t>
  </si>
  <si>
    <t>Animales de custodia y vigilancia</t>
  </si>
  <si>
    <t>Terrenos</t>
  </si>
  <si>
    <t>Edificios y locales</t>
  </si>
  <si>
    <t>Adjudicaciones, expropiaciones e indemnizaciones de inmuebles</t>
  </si>
  <si>
    <t>Bienes inmuebles en la modalidad de proyectos de infraestructura productiva de largo plazo</t>
  </si>
  <si>
    <t>Bienes inmuebles por arrendamiento financiero</t>
  </si>
  <si>
    <t>Otros bienes inmuebles</t>
  </si>
  <si>
    <t>Software</t>
  </si>
  <si>
    <t>INVERSION PUBLICA</t>
  </si>
  <si>
    <t>Obras de construcción para edificios habitacionales</t>
  </si>
  <si>
    <t>Mantenimiento y rehabilitación de edificaciones habitacionales</t>
  </si>
  <si>
    <t>Obras de construcción para edificios no habitacionales</t>
  </si>
  <si>
    <t>Mantenimiento y rehabilitación de edificaciones no habitacionales</t>
  </si>
  <si>
    <t>Construcción de obras para el abastecimiento de agua, petróleo, gas, electricidad y telecomunicaciones</t>
  </si>
  <si>
    <t>Mantenimiento y rehabilitación de obras para el abastecimiento de agua, petróleo, gas, electricidad y telecomunicaciones</t>
  </si>
  <si>
    <t>Obras de preedificación en terrenos de construcción</t>
  </si>
  <si>
    <t>Construcción de obras de urbanización</t>
  </si>
  <si>
    <t>Mantenimiento y rehabilitación de obras de urbanización</t>
  </si>
  <si>
    <t>Construcción de vías de comunicación</t>
  </si>
  <si>
    <t>Mantenimiento y rehabilitación de las vías de comunicación</t>
  </si>
  <si>
    <t>Otras construcciones de ingeniería civil u obra pesada</t>
  </si>
  <si>
    <t>Mantenimiento y rehabilitación de otras obras de ingeniería civil u obras pesadas</t>
  </si>
  <si>
    <t>Instalaciones y obras de construcción especializada</t>
  </si>
  <si>
    <t>Ensamble y edificación de construcciones prefabricadas</t>
  </si>
  <si>
    <t>Obras de terminación y acabado de edificios</t>
  </si>
  <si>
    <t>Servicios de supervisión de obras</t>
  </si>
  <si>
    <t>Servicios para la liberación de derechos de vía</t>
  </si>
  <si>
    <t>Otros servicios relacionados con obras públicas</t>
  </si>
  <si>
    <t>INVERSIONES FINANCIERAS Y OTRAS PROVISIONES</t>
  </si>
  <si>
    <t>Adquisición de acciones de organismos internacionales</t>
  </si>
  <si>
    <t>Adquisición de bonos</t>
  </si>
  <si>
    <t>Adquisición de obligaciones</t>
  </si>
  <si>
    <t>Fideicomisos para adquisición de títulos de crédito</t>
  </si>
  <si>
    <t>Adquisición de acciones</t>
  </si>
  <si>
    <t>Adquisición de otros valores</t>
  </si>
  <si>
    <t>Créditos directos para actividades productivas otorgados a entidades paraestatales empresariales y no financieras con fines de política económica</t>
  </si>
  <si>
    <t>Créditos directos para actividades productivas otorgados a entidades federativas y municipios con fines de política económica</t>
  </si>
  <si>
    <t>Créditos directos para actividades productivas otorgados al sector privado con fines de política económica</t>
  </si>
  <si>
    <t>Fideicomisos para financiamiento de obras</t>
  </si>
  <si>
    <t>Fideicomisos para financiamientos agropecuarios</t>
  </si>
  <si>
    <t>Fideicomisos para financiamientos industriales</t>
  </si>
  <si>
    <t>Fideicomisos para financiamientos al comercio y otros servicios</t>
  </si>
  <si>
    <t>Fideicomisos para financiamientos de vivienda</t>
  </si>
  <si>
    <t>Inversiones en fideicomisos públicos empresariales y no financieros considerados entidades paraestatales</t>
  </si>
  <si>
    <t>Inversiones en fideicomisos públicos considerados entidades paraestatales</t>
  </si>
  <si>
    <t>Inversiones en mandatos y otros análogos</t>
  </si>
  <si>
    <t>Erogaciones contingentes</t>
  </si>
  <si>
    <t>Provisiones para erogaciones especiales</t>
  </si>
  <si>
    <t>PARTICIPACIONES Y APORTACIONES</t>
  </si>
  <si>
    <t>Fondo General de Participaciones (Se modifica)</t>
  </si>
  <si>
    <t>Fondo de fomento municipal (Se modifica)</t>
  </si>
  <si>
    <t>Otros conceptos participables de la Federación a entidades federativas (Se modifica)</t>
  </si>
  <si>
    <t>Aportaciones federales a las entidades federativas y municipios para servicios personales</t>
  </si>
  <si>
    <t>Aportaciones federales a las entidades federativas y municipios para aportaciones al ISSSTE</t>
  </si>
  <si>
    <t>Aportaciones federales a las entidades federativas y municipios para gastos de operación</t>
  </si>
  <si>
    <t>Aportaciones federales a las entidades federativas y municipios para gastos de inversión</t>
  </si>
  <si>
    <t>Aportaciones federales a las entidades federativas y municipios</t>
  </si>
  <si>
    <t>Aportaciones federales a las entidades federativas y municipios para incrementos a las percepciones</t>
  </si>
  <si>
    <t>Aportaciones federales a las entidades federativas y municipios para creación de plazas</t>
  </si>
  <si>
    <t>Aportaciones federales a las entidades federativas y municipios para otras medidas de carácter laboral y económicas</t>
  </si>
  <si>
    <t>Aportaciones federales a las entidades federativas y municipios para aportaciones al FOVISSSTE</t>
  </si>
  <si>
    <t>Aportaciones federales a las entidades federativas y municipios por previsiones para aportaciones al ISSSTE</t>
  </si>
  <si>
    <t>Aportaciones federales a las entidades federativas y municipios por previsiones para aportaciones al FOVISSSTE</t>
  </si>
  <si>
    <t>Aportaciones federales a las entidades federativas y municipios para aportaciones al sistema de ahorro para el retiro</t>
  </si>
  <si>
    <t>Aportaciones federales a las entidades federativas y municipios para aportaciones al seguro de cesantía en edad avanzada y vejez</t>
  </si>
  <si>
    <t>Aportaciones federales a las entidades federativas y municipios para los depósitos al ahorro solidario</t>
  </si>
  <si>
    <t>Aportaciones federales a las entidades federativas y municipios por previsiones para aportaciones al sistema de ahorro para el retiro</t>
  </si>
  <si>
    <t>Aportaciones federales a las entidades federativas y municipios por previsiones para aportaciones al seguro de cesantía en edad avanzada y vejez</t>
  </si>
  <si>
    <t>Aportaciones federales a las entidades federativas y municipios por previsiones para los depósitos al ahorro solidario</t>
  </si>
  <si>
    <t>Aportaciones de la Federación a los organismos del Sistema Nacional de Coordinación Fiscal</t>
  </si>
  <si>
    <t>Aportaciones de la federación al sistema de protección social</t>
  </si>
  <si>
    <t>Asignaciones compensatorias a entidades federativas</t>
  </si>
  <si>
    <t>Convenios de reasignación (Se modifica)</t>
  </si>
  <si>
    <t>DEUDA PUBLICA</t>
  </si>
  <si>
    <t>Amortización de la deuda interna con instituciones de crédito</t>
  </si>
  <si>
    <t>Amortización de la deuda interna derivada de proyectos de infraestructura productiva de largo plazo</t>
  </si>
  <si>
    <t>Amortización de la deuda por emisión de valores gubernamentales</t>
  </si>
  <si>
    <t>Amortización de arrendamientos financieros nacionales</t>
  </si>
  <si>
    <t>Amortización de arrendamientos financieros especiales</t>
  </si>
  <si>
    <t>Amortización de la deuda externa con instituciones de crédito</t>
  </si>
  <si>
    <t>Amortización de la deuda externa derivada de proyectos de infraestructura productiva de largo plazo</t>
  </si>
  <si>
    <t>Amortización de la deuda con organismos financieros internacionales</t>
  </si>
  <si>
    <t>Amortización de la deuda bilateral</t>
  </si>
  <si>
    <t>Amortización de la deuda externa por bonos</t>
  </si>
  <si>
    <t>Amortización de arrendamientos financieros internacionales</t>
  </si>
  <si>
    <t>Intereses de la deuda interna con instituciones de crédito</t>
  </si>
  <si>
    <t>Intereses de la deuda interna derivada de proyectos de infraestructura productiva de largo plazo</t>
  </si>
  <si>
    <t>Intereses derivados de la colocación de valores gubernamentales</t>
  </si>
  <si>
    <t>Intereses por arrendamientos financieros nacionales</t>
  </si>
  <si>
    <t>Intereses por arrendamientos financieros especiales</t>
  </si>
  <si>
    <t>Intereses de la deuda externa con instituciones de crédito</t>
  </si>
  <si>
    <t>Intereses de la deuda externa derivada de proyectos de infraestructura productiva de largo plazo</t>
  </si>
  <si>
    <t>Intereses de la deuda con organismos financieros internacionales</t>
  </si>
  <si>
    <t>Intereses de la deuda bilateral</t>
  </si>
  <si>
    <t>Intereses derivados de la colocación externa de bonos</t>
  </si>
  <si>
    <t>Intereses por arrendamientos financieros internacionales</t>
  </si>
  <si>
    <t>Comisiones de la deuda interna</t>
  </si>
  <si>
    <t>Comisiones de la deuda externa</t>
  </si>
  <si>
    <t>Gastos de la deuda interna</t>
  </si>
  <si>
    <t>Gastos de la deuda externa</t>
  </si>
  <si>
    <t>Costo por coberturas</t>
  </si>
  <si>
    <t>Apoyos a intermediarios financieros</t>
  </si>
  <si>
    <t>Apoyos a ahorradores y deudores de la banca</t>
  </si>
  <si>
    <t>Adeudos de ejercicios fiscales anteriores</t>
  </si>
  <si>
    <t>Unidad Administrativa</t>
  </si>
  <si>
    <t>OE</t>
  </si>
  <si>
    <t>Columna1</t>
  </si>
  <si>
    <t>Contar Indicadores Reportados</t>
  </si>
  <si>
    <t>Aceptable</t>
  </si>
  <si>
    <t>Riesgo</t>
  </si>
  <si>
    <t>Crítico</t>
  </si>
  <si>
    <t>Sin avance</t>
  </si>
  <si>
    <t>TOTAL</t>
  </si>
  <si>
    <t>1 t</t>
  </si>
  <si>
    <t>2 t</t>
  </si>
  <si>
    <t>3 t</t>
  </si>
  <si>
    <t>4 t</t>
  </si>
  <si>
    <t>1T</t>
  </si>
  <si>
    <t>Proyecto especial</t>
  </si>
  <si>
    <t>SUMA</t>
  </si>
  <si>
    <t>2T</t>
  </si>
  <si>
    <t>3T</t>
  </si>
  <si>
    <t>4T</t>
  </si>
  <si>
    <t>Contribuir a promover el pleno ejercicio de los derechos de acceso a la información pública y de protección de datos personales, así como la transparencia y apertura de las instituciones públicas a través de que la ciudadanía, el personal y los medios de comunicación reconozcan la identidad del INAI.</t>
  </si>
  <si>
    <t>Tasa de incremento de las personas que conocen o han oído hablar del INAI</t>
  </si>
  <si>
    <t>Mide, a través de un reactivo estratégico de la Encuesta Nacional de Percepción Ciudadana (ENPC), la variación del porcentaje de personas de la población que conocen o han oído hablar del INAI
Nota: Los resultados pueden ser desglosados por género en atención a las directrices de equidad de género del Instituto.</t>
  </si>
  <si>
    <t>((Porcentaje de personas que conocen la existencia del Instituto Nacional de Transparencia, Acceso a la Información y Protección de Datos Personales en la ENPC del año en curso/ Porcentaje de personas que conocen la existencia del Instituto Nacional de Transparencia, Acceso a la Información y Protección de Datos Personales en la ENPC del año anterior)-1)*100</t>
  </si>
  <si>
    <t>Porcentaje de personas que conocen de la existencia del Instituto Nacional de Transparencia, Acceso a la Información y Protección de Datos Personales en ENPC: Porcentaje de personas que dijeron conocer la existencia del INAI en el reactivo "¿Conoce o ha oído hablar del Instituto Nacional de Transparencia, Acceso a la Información y Protección de Datos Personales?" de la Encuesta Nacional de Percepción Ciudadana; esta encuesta es aplicada cada año.</t>
  </si>
  <si>
    <t>La ciudadanía, el personal y los medios de comunicación reconocen la identidad y quehacer del INAI.</t>
  </si>
  <si>
    <t xml:space="preserve">Índice de posicionamiento de identidad institucional. </t>
  </si>
  <si>
    <t>X=((X1*0.2)*(X2*0.2)*(X3*0.6))
Donde X1 es el posicionamiento de identidad entre el personal, X2 es el posicionamiento de identidad entre medios de comunicación y X3 es el posicionamiento de identidad entre la ciudadanía.</t>
  </si>
  <si>
    <t xml:space="preserve">Posicionamiento de identidad entre el personal: Promedio de la valoración del personal a los siguientes reactivos de la encuesta de Clima/desarrollo organizacional: "1.- Del 1 al 10, ¿qué tan identificado se siente usted con los valores institucionales?" y  "2.- Del 1 al 10, ¿qué tan comprometido se siente usted con los objetivos institucionales?" </t>
  </si>
  <si>
    <t>Posicionamiento de identidad entre medios de comunicación: Promedio de la valoración de los medios de comunicación a los siguientes reactivos de la encuesta INAI a medios de comunicación: "1. Siendo 10 la máxima y 1 la mínima, ¿qué calificación asignaría, a la labor que realiza el INAI en cuanto a garantizar el acceso a la información a los periodistas?" y "2.- Siendo 10 la máxima y 1 la mínima, ¿qué calificación asignaría a la labor que realiza el INAI en cuanto a la difusión acerca de la protección de datos personales?</t>
  </si>
  <si>
    <t>Posicionamiento de identidad entre la ciudadanía: Valoración de la ciudadanía acerca de la identidad institucional mediante el siguiente reactivo en la Encuesta Nacional de Percepción Ciudadana: "¿Conoce o ha oído hablar del Instituto Nacional de Transparencia, Acceso a la Información y Protección de Datos Personales?" El porcentaje resultante se traduce a una calificación de 1 a 10 para cálculo del cálculo del índice.</t>
  </si>
  <si>
    <t>Media geométrica del cumplimiento de las actividades en materia de comunicación social dirigidas a medios y sociedad.</t>
  </si>
  <si>
    <t>GAC02</t>
  </si>
  <si>
    <t>Porcentaje de personas que juzgan que las actividades en materia de comunicación interna cumplen con su objetivo.</t>
  </si>
  <si>
    <t>((Cantidad de personal del INAI que opina que las herramientas de comunicación interna fueron "eficientes" o "muy eficientes" en el año en curso) / (Total del personal del INAI que opina acerca de la eficacia de los canales de comunicación interna en en el año en curso)*100</t>
  </si>
  <si>
    <t>Personal del INAI que opina que los canales de comunicación fueron "eficientes" o "muy eficientes": Porcentaje del total de personas a las que se les aplicó la Encuesta de Instrumentos de Comunicación Interna o la Encuesta de desarrollo organizacional que contestaron "eficiente" o "muy eficientes" en el reactivo: "¿Qué tan eficientes le parecen los canales de comunicación interna. Opciones: Muy eficientes/Eficientes/ Regulares/ Malos/ Muy malos".</t>
  </si>
  <si>
    <t>1.1 Ejecución de campaña institucional en medios para posicionar las atribuciones e identidad gráfica del Instituto.</t>
  </si>
  <si>
    <t>Porcentaje de cumplimiento de las actividades calendarizadas para la realización de la campaña.</t>
  </si>
  <si>
    <t>(Número de actividades calendarizadas cumplidas / Número de actividades totales consideradas) * 100</t>
  </si>
  <si>
    <t>Número de actividades calendarizadas cumplidas: Total de acciones realizadas para la producción y difusión de la campaña.</t>
  </si>
  <si>
    <t>Número de actividades calendarizadas totales: Total de acciones planteadas para la producción y difusión de la campaña planteada.</t>
  </si>
  <si>
    <t>Porcentaje de efectividad del presupuesto destinado a la difusión de la campaña en distintos canales.</t>
  </si>
  <si>
    <t>Muestra el porcentaje del presupuesto para la difusión de la campaña institucional por distintos canales ejercido contra el planeado, mismo que tiene injerencia en el alcance del público potencial.</t>
  </si>
  <si>
    <t>(Cantidad ejercida para la difusión de la campaña institucional / Cantidad presupuestada para la difusión de la campaña institucional) * 100</t>
  </si>
  <si>
    <t>GOA02</t>
  </si>
  <si>
    <t>1.2 Aplicación de instrumentos de investigación para conocer la percepción ciudadana y de los medios de comunicación acerca del quehacer y la identidad institucional, así como de los derechos tutelados por el INAI.</t>
  </si>
  <si>
    <t>Muestra el porcentaje de avance en la aplicación de instrumentos de investigación para conocer la percepción ciudadana y de los medios de comunicación acerca del quehacer y la identidad institucional, así como de los derechos tutelados por el INAI.</t>
  </si>
  <si>
    <t>(Número de instrumentos  de investigación aplicados / Número de instrumentos de investigación considerados) * 100</t>
  </si>
  <si>
    <t>GOA03</t>
  </si>
  <si>
    <t>Número de campañas de sensibilización producidas: Cantidad de campañas producidas a partir de las planteadas en la Política General de Comunicación Social.</t>
  </si>
  <si>
    <t>GOA04</t>
  </si>
  <si>
    <t>1.4 Medición de impacto en los medios a partir de las diversas comunicaciones generadas por el Instituto.</t>
  </si>
  <si>
    <t>Porcentaje de cumplimiento en el compromiso de elaboración de reportes trimestrales de impacto en medios a partir de las acciones de comunicación generadas por el área.</t>
  </si>
  <si>
    <t>(Número de reportes acerca del impacto de  las comunicaciones institucionales realizados / Número de reportes acerca del impacto de las comunicaciones institucionales planeados) * 100</t>
  </si>
  <si>
    <t>GOA05</t>
  </si>
  <si>
    <t>1.5 Realización de coberturas informativas de actividades institucionales.</t>
  </si>
  <si>
    <t>Porcentaje de cumplimiento de coberturas informativas de actividades institucionales del INAI solicitadas.</t>
  </si>
  <si>
    <t xml:space="preserve">Muestra en términos porcentuales la relación de coberturas informativas de actividades institucionales del INAI realizadas frente a aquellas que fueron solicitadas por las distintas ponencias o direcciones del INAI. </t>
  </si>
  <si>
    <t>(Coberturas informativas de actividades institucionales realizadas / Coberturas informativas de actividades institucionales solicitadas) * 100</t>
  </si>
  <si>
    <t>Cobertura informativa de actividades institucionales realizadas: Reporte de carácter noticioso o informativo sobre lo acontecido en algún evento de interés institucional (conferencias de las comisionadas o comisionados, eventos especiales, conferencias de prensa…) que fue realizado.</t>
  </si>
  <si>
    <t>Cobertura informativa de actividades institucionales solicitadas: Reporte de carácter noticioso o informativo sobre lo acontecido en algún evento de interés institucional (conferencias de las comisionadas o comisionados, eventos especiales, conferencias de prensa…) que fue solicitado por alguna área del INAI.</t>
  </si>
  <si>
    <t>GOA06</t>
  </si>
  <si>
    <t>1.6 Establecimiento de alianzas con medios de comunicación para la difusión del quehacer del INAI.</t>
  </si>
  <si>
    <t>Número de alianzas con medios de comunicación para la promoción y difusión de las labores del INAI.</t>
  </si>
  <si>
    <t>Permite saber el número de medios que difunden la labor institucional fuera de la lógica de la campaña institucional.</t>
  </si>
  <si>
    <t>Suma de número de alianzas con medios de comunicación lograda.</t>
  </si>
  <si>
    <t>Número de alianzas con medios de comunicación: Acuerdos  con medios de comunicación cuyo objetivo es la difusión de la labor institucional.</t>
  </si>
  <si>
    <t>GOA07</t>
  </si>
  <si>
    <t>2.1 Ejecución de estrategias de comunicación interna.</t>
  </si>
  <si>
    <t>Porcentaje de cumplimiento en el compromiso de ejecución de estrategias de comunicación interna.</t>
  </si>
  <si>
    <t xml:space="preserve">Mide el grado de cumplimiento de las estrategias de comunicación interna planteadas para el año y presentadas como parte de la Política General de Comunicación Social. Cada estrategia está compuesta por diversas acciones de comunicación. </t>
  </si>
  <si>
    <t>Porcentaje de eficacia en la promoción de materiales relativos a equidad de género o derechos humanos en general requeridos por la Dirección de Derechos Humanos, Igualdad y Género.</t>
  </si>
  <si>
    <t>Mide el porcentaje de cumplimiento de la promoción de materiales relativos a la equidad de género o derechos humanos en general requeridos por la Dirección de Derechos Humanos, Igualdad y Género. La difusión puede realizarse por uno o varios de los instrumentos de comunicación interna existentes.</t>
  </si>
  <si>
    <t>(Número de solicitudes de difusión de materiales relativos a la equidad de género o derechos humanos en general atendidas / Número de solicitudes de difusión de materiales relativos a la equidad de género o derechos humanos en general recibidas) * 100</t>
  </si>
  <si>
    <t>GOA08</t>
  </si>
  <si>
    <t>2.2 Aplicación de una encuesta institucional de diagnóstico de los instrumentos de comunicación interna y el impacto de sus mensajes entre el personal del Instituto.</t>
  </si>
  <si>
    <t>(Número de actividades contempladas en el calendario para la aplicación de la encuesta finalizadas  / Número total de actividades contempladas en el calendario para la aplicación de la encuesta) * 100</t>
  </si>
  <si>
    <t xml:space="preserve">Encuesta Nacional de Percepción Ciudadana (INAI), publicada en el portal del INAI (http://inicio.inai.org.mx/SitePages/EstudiosF.aspx) </t>
  </si>
  <si>
    <t>La legislación en materia de Acceso a la Información y Protección de Datos Personales permanecen vigentes.</t>
  </si>
  <si>
    <t>Se calculó la línea base con información de 2016</t>
  </si>
  <si>
    <t>La población objetivo conoce los mecanismos para el ejercicio de los derechos de acceso a la información y protección de datos personales.</t>
  </si>
  <si>
    <t>Se calculó la línea base con información de 2017</t>
  </si>
  <si>
    <t xml:space="preserve">Carpeta de la ejecución de estrategias para medios de comunicación y ciudadanía la cual estará bajo resguardo de la DGSCD. </t>
  </si>
  <si>
    <t>Los medios de comunicación y la ciudadanía reconocen la identidad y el quehacer institucional.</t>
  </si>
  <si>
    <t>Se calculó la línea base con información de 2015</t>
  </si>
  <si>
    <t>Resultados de la Encuesta de medios de comunicación interna que obra en los expedientes de la DGCSD y en la Intranet INAI (www.intranet.inai.org.mx)</t>
  </si>
  <si>
    <t xml:space="preserve">Expediente de transmisión de campaña en medios de comunicación que obra en el archivo de la DGCSD. Los materiales de la campaña institucional producidos se pueden consultar en el Sitio Web del INAI. </t>
  </si>
  <si>
    <t>La población objetivo muestra interés por la campaña institucional.</t>
  </si>
  <si>
    <t xml:space="preserve">Obligaciones publicadas en el Portal de Transparencia, correspondientes al artículo 70, gracción XXI de la Ley General de Transparencia y Acceso a la Información Pública. </t>
  </si>
  <si>
    <t>La Dirección General cuenta con los resultados de cada uno de los instrumentos de evaluación.</t>
  </si>
  <si>
    <t>La línea base se calculó con información de las actividades de 2017.</t>
  </si>
  <si>
    <t>Los usuarios de redes sociales interactuan con los contenidos de las cuentas institucionales.</t>
  </si>
  <si>
    <t>La línea base se cálculó con base en información de 2 actividades similares de 2016.</t>
  </si>
  <si>
    <t>N/D</t>
  </si>
  <si>
    <t>Los resultados de la medición son aceptados por el comisionado presidente.</t>
  </si>
  <si>
    <t>La línea base se calculó con información de las actividades de 2015</t>
  </si>
  <si>
    <t xml:space="preserve">- Expediente de comunicaciones, boletines y notas de coberturas que obra en el archivo de la Dirección de Medios de la DGCSD.
- Relación de comunicados y notas informativas disponibles en: http://inicio.inai.org.mx/sitepages/Comunicados-2018.aspx
</t>
  </si>
  <si>
    <t>Existe interés periodistico sobre los temas tratados en las coberturas de actividades institucionales.</t>
  </si>
  <si>
    <t xml:space="preserve">Número de alianzas </t>
  </si>
  <si>
    <t>Los medios de comunicación están dispuestos a promocionar las labores del INAI.</t>
  </si>
  <si>
    <t>Los servidores públicos del Instituto consultan los productos y servicios desarrollados como parte de la  estrategia de comunicación interna.</t>
  </si>
  <si>
    <t>Materiales difundidos relativos a equidad de género o derechos humanos en general disponibles en los distintos instrumentos de comunicación interna del Instituto (de manera enunciativa más no limitativa: Intranet INAI, acrílicos, podcast La sociedas quiso saber, pantalla de escritorio).</t>
  </si>
  <si>
    <t>Los servidores públicos del Instituto consultan los productos relativos a la equidad de género o derechos humanos en general desarrollados.</t>
  </si>
  <si>
    <t>- Resultados de la Encuesta de medios de comunicación interna que obra en los expedientes de la DGCSD.
- Resultados de la Encuesta de instrumentos de comunicación interna, disponibles en www.intranet.inai.org.mx</t>
  </si>
  <si>
    <t>Los resultados de la encuesta son obtenidos en tiempo y forma.</t>
  </si>
  <si>
    <t>La línea base se calculó con información de las actividades de 2016.</t>
  </si>
  <si>
    <t>Nivel Fin no se presupuesta</t>
  </si>
  <si>
    <t>Nivel Propósito no se presupuesta</t>
  </si>
  <si>
    <t>Nivel Componente no se presupuesta</t>
  </si>
  <si>
    <t>Servicios de difusión institucional en medios de comunicación (periódicos, revistas, internet, medios complementarios, etc), asociados con la campaña institucional.</t>
  </si>
  <si>
    <t>Servicios relacionados con estudios de opinión mediante las técnicas de aplicación de encuestas o grupos de enfoque</t>
  </si>
  <si>
    <t xml:space="preserve">Servicio de impresión y encuadernación de los materiales de divulgación institucional relacionados con el Informe Anual del INAI </t>
  </si>
  <si>
    <t>Servicios de producción y difusión de contenidos para redes sociales destinados a campañas con temática anticorrupción.</t>
  </si>
  <si>
    <t>Servicios de producción y difusión de contenidos para redes sociales.</t>
  </si>
  <si>
    <t>Servicio de television de paga (sky)</t>
  </si>
  <si>
    <t>Servicio de capacitación para servidores públicos (entrenamiento de medios)</t>
  </si>
  <si>
    <t>Inserciones en periódicos y revistas, clasificados como avisos institucionales, contenido que no esta vinculado con la difusión de la campaña institucionales.</t>
  </si>
  <si>
    <t>Servicio de monitoreo y elaboración de síntesis y análisis de medios de comunicación, impresos, electrónicos y en línea</t>
  </si>
  <si>
    <t>Adquisición de alimentos para el personal que realiza las coberturas informativas de los eventos institucionales en los que participan los funcionarios del INAI fuera de sus instalaciones.</t>
  </si>
  <si>
    <t>Adquisición de alimentos para el personal que por cuestiones de distribución y publicación de información y/o atención de medios de comunicación la ingesta de alimentos se lleva a cabo en las instalaciones del INAI.</t>
  </si>
  <si>
    <t>Estos recursos serán utilizados para el pago de servicio de transportación de personal y equipo de videograbación y fotografía utilizado en las coberturas informativas de los eventos institucionales en los que participan los Comisionados del INAI.</t>
  </si>
  <si>
    <t>Erogaciones destinadas al pago por concepto de transporte terrestre en comisiones oficiales temporales dentro del país, para las coberturas informativas de los eventos institucionales en los que participan los funcionarios del INAI.</t>
  </si>
  <si>
    <t>Estos recursos serán utilizados a lo largo del ejercicio fiscal, para cubrir los gastos por concepto de viáticos con motivo de la cobertura informativa de los eventos institucionales en los que participan los Comisionados y otros funcionarios del INAI.</t>
  </si>
  <si>
    <t>Servicios de impresión digital del material de las coberturas informativas de los eventos institucionales, engargolado, encuadernación, corte de papel, revelado fotográfico, impresión de papelería, estacionamiento y otros servicios tales como: estenografía de eventos institucionales.</t>
  </si>
  <si>
    <t>Suministro de periódicos y revistas</t>
  </si>
  <si>
    <t>GOA01.01</t>
  </si>
  <si>
    <t>GOA02.01</t>
  </si>
  <si>
    <t>GOA03.01</t>
  </si>
  <si>
    <t>GOA03.02</t>
  </si>
  <si>
    <t>GOA03.03</t>
  </si>
  <si>
    <t>GOA04.01</t>
  </si>
  <si>
    <t>GOA04.04</t>
  </si>
  <si>
    <t>GOA04.03</t>
  </si>
  <si>
    <t>GOA04.02</t>
  </si>
  <si>
    <t>GOA05.03</t>
  </si>
  <si>
    <t>GOA05.04</t>
  </si>
  <si>
    <t>GOA05.05</t>
  </si>
  <si>
    <t>GOA05.06</t>
  </si>
  <si>
    <t>GOA05.07</t>
  </si>
  <si>
    <t>GOA05.01</t>
  </si>
  <si>
    <t>GOA05.02</t>
  </si>
  <si>
    <t>GOA07.01</t>
  </si>
  <si>
    <t>Actividad asociada a gasto administrativo</t>
  </si>
  <si>
    <t>Matriz de Indicadores para Resultados (MIR) 2020</t>
  </si>
  <si>
    <t>La línea base se actualizó con el valor reportado en el Informe de Cuenta Pública 2018.</t>
  </si>
  <si>
    <t>Mide, a través de diferentes reactivos presentes en diversos instrumentos de investigación, la percepción nacional ciudadana acerca de la identidad institucional, el grado de identificación institucional entre el personal, y el posicionamiento entre los medios de comunicación con respecto a la difusión que realiza el INAI en materia de los derechos que tutela. La percepción de cada uno de estos públicos (ciudadanía, medios de comunicación y personal) es ponderada. Se dio un peso de 60 por ciento a la percepción ciudadana, y de 20 a cada uno de los otros dos grupos, partiendo de que la metodología para obtener la opinión ciudadana tiene validez externa, y está asociada a gastos en materia de comunicación social. 
Nota: A partir de este año, todas las encuestas contemplarán un desglose por género en atención a las directrices de equidad de género del Instituto.</t>
  </si>
  <si>
    <t>- Resultados de la Encuesta Nacional de Percepción Ciudadana, INAI 2020, disponible en la página de internet del Instituto (http://inicio.inai.org.mx/SitePages/EstudiosF.aspx)
- Resultados de la Encuesta INAI de Instrumentos de Comunicación Interna, que obra en los expedientes de la DGCSD y en la Intranet INAI (www.intranet.inai.org.mx).
- Resultados de la Encuesta a Medios de Comunicación sobre la labores de Comunicación Social INAI, 2020, que obra en los expedientes de la DGCSD.</t>
  </si>
  <si>
    <t xml:space="preserve">1. Estrategia de comunicación para medios de comunicación y ciudadanía sobre el quehacer del INAI implementada.
</t>
  </si>
  <si>
    <t>2. Difusión de la identidad del INAI entre su personal a través de la ejecución de diversas estrategias de comunicación interna.</t>
  </si>
  <si>
    <t>Mide (mediante la Encuesta INAI de Instrumentos de Comunicación Interna o la Encuesta de Clima Organizacional) si para el personal, los instrumentos y mecanismos de comunicación interna cumplen con su propósito. 
La comunicación interna es aquella cuyo público objetivo es, principalmente, el personal que labora en la empresa. 
Nota: los resultados pueden ser desglosados por género en atención a las directrices de equidad de género del Instituto.</t>
  </si>
  <si>
    <t>Los servidores públicos del Instituto se identifican con el Instituto y reconocen el quehacer institucional.</t>
  </si>
  <si>
    <t xml:space="preserve">Cantidad ejercida para la difusión de la campaña institucional: Monto publicado en el Portal de Transparencia, correspondientes al artículo 70, gracción XXI de la Ley General de Transparencia y Acceso a la Información Pública. </t>
  </si>
  <si>
    <t xml:space="preserve">Cantidad presupuestada para la difusión de la campaña institucional: Monto publicado en el Portal de Transparencia, correspondientes al artículo 70, gracción XXI de la Ley General de Transparencia y Acceso a la Información Pública. </t>
  </si>
  <si>
    <t>Porcentaje de aplicación de instrumentos de investigación planeados en el año planteados en la Política General de Comunicación Social del año.</t>
  </si>
  <si>
    <t>Porcentaje de cumplimiento en la elaboración de campañas de sensibilización de los derechos que tutela el Instituto, planteadas en la Política General de Comunicación Social del año.</t>
  </si>
  <si>
    <t>Muestra el porcentaje de avance en el total de actividades consideradas dentro del calendario para la ejecución de la campaña institucional.
Nota: la campaña contemplará la equidad de género en su elaboración en atención a las directrices de equidad de género del Instituto.</t>
  </si>
  <si>
    <t>Presenta el grado de cumplimiento en la producción de campañas de sensibilización de los derechos que tutela el Instituto como parte de la estrategia de difusión en redes sociales. Estas campañas son solo parte del total de las acciones de difusión contempladas en redes sociales.
Nota: Además de que todas las campañas de sensibilización deben considerar la equidad de género en la elaboración de sus mensajes, deben existir campañas de sensibilización relacionadas específicamente con la importancia de la equidad de género en los derechos que tutela el Instituto, en apego a las directrices en la materia del Instituto.</t>
  </si>
  <si>
    <t xml:space="preserve">Número de instrumentos de investigación aplicados: Suma de los instrumentos de investigación considerados por la DG en la Política General de Comunicació Social del año que fueron diseñados y aplicados en el periodo. </t>
  </si>
  <si>
    <t xml:space="preserve">Número de instrumentos de investigación considerados: Suma de los instrumentos de investigación considerados por esta DG en la Política General de Comunicació Social del año para ser diseñados y aplicados en el periodo. </t>
  </si>
  <si>
    <t>(Número de campañas de sensibilización producidas / Número de campañas de sensiibilización planteadas) *100</t>
  </si>
  <si>
    <t>Número de campañas de sensibilización planteadas: Cantidad total de actividades planteada en la Política General de Comunicación Social.</t>
  </si>
  <si>
    <t>- Informes trimestrales de la DGCSD disponibles en los archivos de la Dirección.
- Historial de las actividades en las cuentas institucionales en redes sociales (Twitter: https://twitter.com/INAImexico/media; Facebook: https://www.facebook.com/INAImx/; YouTube: https://www.youtube.com/user/ifaimexico)
- Política General de Comunicación Social del año, publicada como acuerdo por parte del Pleno.</t>
  </si>
  <si>
    <t>- Resultados de la Encuesta Nacional de Percepción Ciudadana sobre el trabajo del INAI, disponible en la página de internet del Instituto (http://inicio.inai.org.mx/SitePages/EstudiosF.aspx). 
- Entrega de resultados de la Encuesta INAI de comunicación social INAI 2017 a medios de comunicación mediante oficio al Comisionado presidente.
- Política General de Comunicación Social del año, publicada como acuerdo por parte del Pleno.</t>
  </si>
  <si>
    <t xml:space="preserve">Reportes acerca del impacto de las comunicaciones institucionales realizados:  Informes, que abarcan una periodicidad trimestral, y en los cuales se muestra el impacto en medios de las comunicaciones generadas por el Instituto, así como otras variables de desempeño en materia de comunicación social. </t>
  </si>
  <si>
    <t>Reportes trimestrales de impacto en medios que obran en el archivo de la DGCSD y son enviados al comisionado presidente.</t>
  </si>
  <si>
    <t>Expediente de convenios y documentos probatorios que en ese sentido existan dentro de los archivos de la DGCSD.</t>
  </si>
  <si>
    <t>Porcentaje de cumplimiento de reportes trimestrales referentes al desarrollo de acciones de coordinación del diseño gráfico y los multimedia y textuales del Sitio Web del INAI.</t>
  </si>
  <si>
    <t xml:space="preserve">(Número de reportes referentes al desarrollo de acciones de diseño y coordinación de contenidos del SWI realizados / Número de reportes referentes a diseño y contenidos en el SWI planteados) * 100 </t>
  </si>
  <si>
    <t>Permite relacionar todas las acciones que en materia de diseño y elaboración de contenidos multimedia y textuales que se han llevado a cabo para mejorar la experiencia de uso del Sitio Web del INAI por parte de los usuarios.</t>
  </si>
  <si>
    <t xml:space="preserve">Reportes referentes al desarrollo de acciones de diseño y coordinación de contenidos del SWI planteados: Informes, que abarcan una periodicidad trimestral, y en los cuales se muestran las actividades, estrategias o tácticas específicas llevadas a cabo para mejorar la experiencia de uso de los usuarios del Sitio Web del INAI. </t>
  </si>
  <si>
    <t xml:space="preserve">Reportes acerca del impacto de las comunicaciones institucionales planeados: Informes, que abarcan una periodicidad trimestral, y en los cuales se muestra el impacto en medios de las comunicaciones generadas por el Instituto, así como otras variables de desempeño en materia de comunicación social. </t>
  </si>
  <si>
    <t xml:space="preserve">Reportes referentes al desarrollo de acciones de diseño y coordinación de contenidos del SWI realizados: Informes, que abarcan una periodicidad trimestral, en los cuales se muestran las actividades, estrategias o tácticas específicas llevadas a cabo para mejorar la experiencia de uso de los usuarios del Sitio Web del INAI. </t>
  </si>
  <si>
    <t>Reportes trimestrales  referentes al desarrollo de acciones de diseño y coordinación de contenidos del SWI que obran en el archivo de la DGCSD y fueron compartidos con la DGTI.</t>
  </si>
  <si>
    <t>El Sitio Web del INAI responde a las expectativas de los usuarios.</t>
  </si>
  <si>
    <t>X=7√ (X1*X2*X3*X4*X5*X6*X7)</t>
  </si>
  <si>
    <t>X1, X2, X3, X4, X5 y X6: Se refieren al Cumplimiento porcentual de cada actividad. En donde X1 es el cumplimiento porcentual de la actividad 1.1 del componente; X2, de la 1.2; X3, de la 1.3; X4, de la 1.4; X5, de la 1.5; X6, de la 1.6, y X7, de la 1.7.</t>
  </si>
  <si>
    <t xml:space="preserve">(Número de estrategias de comunicación interna ejecutadas  / Número de estrategias de comunicación interna planeadas) * 100 </t>
  </si>
  <si>
    <t>Número de estrategias de comunicación interna planeadas: Suma del número de estrategias de comunicación destinadas al personal del INAI contenidas en el programa de trabajo de comunicación interna, disponible en la Política General de Comunicación Social del año.</t>
  </si>
  <si>
    <t>Número de estrategias de comunicación interna realizadas: Suma del número de estrategias de comunicación interna planteadas en la Política General de Comunicación Social del año, destinadas al personal del INAI, ya ejecutadas. Cada estrategia considera una serie de acciones cuya ejecución se contabiliza únicamente una vez.</t>
  </si>
  <si>
    <t>Informes trimestrales de avance que obra en archivo de la DGCSD y que son entregados al comisionado presidente . Aquellas estrategias cuyo material haya quedado registrado en soporte audiovisual o físico pueden ser consultadas en la Intranet INAI.</t>
  </si>
  <si>
    <t xml:space="preserve">Número de solicitudes de difusión de materiales relativos a equidad de género o derechos humanos en general atendidas: Cantidad de comunicaciones recibidas por parte de la Dirección de Derechos Humanos, Igualdad y Género en las que se solicite la difusión de material relativo a equidad de género o derechos humanos en general a través de comunicación interna, que fueron atendidas. </t>
  </si>
  <si>
    <t xml:space="preserve">Número de solicitudes de difusión de materiales relativos a equidad de género o derechos humanos en general recibidas: Cantidad de comunicaciones recibidas por parte de la Dirección de Derechos Humanos, Igualdad y Género en las que se solicite la difusión de material relativo a equidad de género o derechos humanos en general a través de comunicación interna. </t>
  </si>
  <si>
    <t>Porcentaje de cumplimiento de las actividades calendarizadas para la aplicación de la encuesta de diagnóstico de instrumentos de comunicación interna.</t>
  </si>
  <si>
    <t>Mide, de acuerdo con lo planteado en la Política General de Comunicación Social, el avance logrado con respecto al calendario de actividades propuesto para la aplicación de la encuesta de diagnóstico de instrumentos de comunicación interna.</t>
  </si>
  <si>
    <t>Número de actividades contempladas en el calendario para la aplicación de la Encuesta INAI de Instrumentos de Comunicación Interna finalizadas: Acciones ya concluidas dentro del calendario de actividades para la aplicación de la encuesta.</t>
  </si>
  <si>
    <t xml:space="preserve">Número total de actividades contempladas en el calendario para la aplicación de la Encuesta INAI de Instrumentos de Comunicación Interna: Suma de todas las acciones planteadas para la aplicación de la encuesta, mismas que inician con la elaboración del instrumento y concluyen con la obtención de resultados.
</t>
  </si>
  <si>
    <t>Se calculó la linea base con información de 2018</t>
  </si>
  <si>
    <t>Se calculará la línea base en 2021 con la información de 2020.</t>
  </si>
  <si>
    <t>GOA09</t>
  </si>
  <si>
    <t xml:space="preserve">Otros servicios comerciales </t>
  </si>
  <si>
    <t>Servicios comerciales relacionados con el diseño gráfico de nuevo portal institucional del INAI.</t>
  </si>
  <si>
    <t>Mide el grado de cumplimiento de las actividades en materia de medios y sociedad. Las actividades son: la ejecución de la campaña institucional en medios, la aplicación de instrumentos de investigación de percepción; la ejecución de la estrategia en redes sociales; la elaboración de reportes de medición de impacto en medios, la realización de coberturas informativas de actividades institucionales, el establecimiento de alianzas con medios y la coordinación del diseño gráfico y los contenidos multimedia y textuales del Sitio Web del INAI.</t>
  </si>
  <si>
    <t xml:space="preserve">1.3 Producción de campañas de sensibilización de los derechos que tutela el Instituto contempladas en la Política General de Comunicación Social del año. </t>
  </si>
  <si>
    <t xml:space="preserve">Permite saber el porcentaje de cumplimiento en la generación de reportes de impacto de las comunicaciones generadas por el Instituto, de acuerdo con el total de reportes comprometido para el año. 
Los reportes de impacto son aquellos en los que se muestran, entre otras variables, la cantidad de notas positivas, neutrales o negativas que se han publicado del INAI; el desempeño en las cuentas institucionales en redes sociales y el número de videos subidos al canal de YouTube, así como el rendimiento de la Intranet del Instituto. 
Adicionalmente a estas referencias, el reporte incluye otras variables de desempeño en materia de comunicación social como el número de materiales de diseño gráfico realizados o los resultados de los estudios de investigación ejecutados. </t>
  </si>
  <si>
    <t>1.7 Coordinación, en conjunto con la Dirección General de Tecnologías de la Información, del diseño gráfico y los contenidos multimedia y textuales del Sitio Web del INAI.</t>
  </si>
  <si>
    <t>Descripción de la variable 1</t>
  </si>
  <si>
    <t>Descripción de la variable 2</t>
  </si>
  <si>
    <t>Descripción de la variable 3</t>
  </si>
  <si>
    <t>Descripción de la variable 4</t>
  </si>
  <si>
    <t>Descripción de la variable 5</t>
  </si>
  <si>
    <t>Descripción de la variable 6</t>
  </si>
  <si>
    <t>Descripción de la variable 7</t>
  </si>
  <si>
    <t>Descripción de la variable 8</t>
  </si>
  <si>
    <t>Descripción de la variable 9</t>
  </si>
  <si>
    <t>Descripción de la variable 10</t>
  </si>
  <si>
    <t>Se elaboró el informe trimestral de la DGCSD correspondiente al primer trimestre de 2020. En él que se analizan diversos indicadores como son: los impactos de notas en medios; el número de sesiones y los materiales fotográficos que documentan las tareas del Instituto; los resultados de la difusión a través de las cuentas institucionales en redes sociales; los números relacionados con las tareas de diseño, de comunicación interna y de transparencia, entre otros</t>
  </si>
  <si>
    <t>Durante el trimestre que se reporta (enero-marzo 2020) la DGCSD llevó a cabo actividades relacionadas con el diseño gráfico de 44 materiales de divulgación institucional para el sitio web del INAI.</t>
  </si>
  <si>
    <t>Durante el primer trimestre de 2020, la DGCSD atendió 49 solicitudes de la Dirección de Derechos Humanos, Igualdad y Género para la promoción de materiales cuya temática refiere a equidad de género o derechos humanos en general.</t>
  </si>
  <si>
    <t>En total se realizaron 89 coberturas informativas de 89 coberturas informativas solicitadas. Destacaron por su relevancia y complejidad la Sesión de Comisiones del Sistema Nacional de Transparencia; los foros “La revolución digital de nuestra era: ¿una oportunidad para la economía global?”; “Plan DAI: Acceso a la información para una sociedad más Justa”; “Bioética, Transparencia y Protección de Datos Personales" y "Mujer Mexicana, recuento a 25 años de la Declaración y Plataforma de Acción de Beijing”; así como el Informe de Labores 2019, que presentó el Comisionado Presidente, Francisco Javier Acuña Llamas, ante el Senado de la República.</t>
  </si>
  <si>
    <t>Se elaboró el informe trimestral de la DGCSD correspondiente al segundo trimestre de 2020. En él que se analizan diversos indicadores como son: los impactos de notas en medios; el número de sesiones y los materiales fotográficos que documentan las tareas del Instituto; los resultados de la difusión a través de las cuentas institucionales en redes sociales; los números relacionados con las tareas de diseño, de comunicación interna y de transparencia, entre otros</t>
  </si>
  <si>
    <t>Durante el segundo trimestre se realizaron 83 coberturas informativas de 83 coberturas informativas solicitadas. Es importante mencionar que fueron realizadas de manera virtual, destacan por su relevancia mediática, su impacto en visualización del Instituto y trascendencia para el INAI las siguientes:1. El encuentro virtual con Organizaciones de la Sociedad Civil, 2. El Foro virtual “Avances y Retos a 5 años de la entrada en Vigor de la Ley General de Transparencia y Acceso a la Información, 3. El Seminario Digital “Pandemia Democracia y Derechos Humanos”, 4. Las Jornadas Virtuales sobre los alcances y retos de la armonización de archivos en las legislaciones locales, 5. La conferencia virtual “Avances y Retos a 5 años de la entrada en Vigor de la Ley General de Transparencia y Acceso a la Información Pública”, 6. La conferencia “A 4 años de la Plataforma Nacional de Transparencia ¿Qué sigue?”, 7. Los Diálogos Virtuales Regionales “Nuevos Paradigmas hacia la Administración Pública Electrónica desde los Órganos Garantes de Transparencia”, 8. El “Conversatorio Virtual entre el INAI y la Comisión Federal de Comercio de los Estados Unidos de América sobre las Acciones implementadas en la lucha contra la pandemia COVID-19”, 9. El Foro digital “Garantía del Derecho de acceso a la información en materia de género y su transcendencia en tiempos del COVID-19”, 10. La Primera Sesión Ordinaria del Consejo Nacional del SNT, 11. La Presentación Editorial en Línea “La agenda democrática del Grupo Oaxaca: Balance y Futuro”.</t>
  </si>
  <si>
    <t>Durante el segundo trimestre que se reporta (abril-junio 2020) la DGCSD llevó a cabo actividades relacionadas con el diseño gráfico de 78 materiales de divulgación institucional para el sitio web del INAI.</t>
  </si>
  <si>
    <t>Durante el segundo trimestre de 2020, la DGCSD atendió 40 solicitudes de la Dirección de Derechos Humanos, Igualdad y Género para la promoción de materiales cuya temática refiere a equidad de género o derechos humanos en general.</t>
  </si>
  <si>
    <t xml:space="preserve">Durante el primer semestre  de 2020 (enero-junio) se transmitieron 50 de las 22 campañas de sensibilización planificadas, debido a que la Dirección General de Comunicación Social y Difusión continuó realizando sus actividades sustantivas relacionadas con la difusión y promoción de los derechos que tutela el INAI. Lo anterior en cumplimiento al Acuerdo ACT-PUB/15/04/2020.02 emitido por el Pleno del INAI,  relativo a la emergencia sanitaria generada por el virus SARS-CoV2. 
De enero a abril 2020 se difundieron 17 de las 22 campañas de sensibilización programadas, con la emergencia sanitaria fueron producidas y difundas 33 campañas con temas de coyuntura.
</t>
  </si>
  <si>
    <t>La DGCSD elaboró el informe trimestral correspondiente al tercer trimestre de 2020. En él que se analizan diversos indicadores como son: los impactos de notas en medios; el número de sesiones y los materiales fotográficos que documentan las tareas del Instituto; los resultados de la difusión a través de las cuentas institucionales en redes sociales; los números relacionados con las tareas de diseño, de comunicación interna y de transparencia, entre otros</t>
  </si>
  <si>
    <t>En total se realizaron 184 coberturas informativas. Destacaron por su relevancia y complejidad: la Instalación del grupo intersecretarial sobre comercio digital en el marco del T-MEC, la Puesta en marcha del Buscador de la PNT,  el foro virtual "La publicidad de todas las sentencias: la nueva obligación de transparencia del Poder Judicial Federal y de los estados, la presentación de la herramienta tecnológica “Contrataciones Abiertas”, el Conversatorio "El Derecho de Acceso a la Información para el Empoderamiento de las Mujeres Indígenas",  la Segunda Sesión Ordinaria del Consejo Nacional del SNT,  el foro "Violencia Laboral Acciones para su Prevención, Atención y Sanción", la presentación del libro “Periodismo y la protección de los datos personales” y la conmemoración del Día Internacional del Derecho de Acceso a la Información.</t>
  </si>
  <si>
    <t>Durante el trimestre que se reporta (julio-septiembre 2020) la DGCSD llevó a cabo actividades relacionadas con el diseño gráfico de 123 materiales de divulgación institucional para el sitio web del INAI.</t>
  </si>
  <si>
    <t>Durante el tercer trimestre de 2020, la DGCSD atendió 105 solicitudes de la Dirección de Derechos Humanos, Igualdad y Género para la promoción de materiales cuya temática refiere a equidad de género o derechos humanos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</si>
</sst>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164" formatCode="_-* #,##0.00\ _€_-;\-* #,##0.00\ _€_-;_-* &quot;-&quot;??\ _€_-;_-@_-"/>
    <numFmt numFmtId="165" formatCode="_-[$$-80A]* #,##0.00_-;\-[$$-80A]* #,##0.00_-;_-[$$-80A]* &quot;-&quot;??_-;_-@_-"/>
    <numFmt numFmtId="166" formatCode="_-* #,##0\ _€_-;\-* #,##0\ _€_-;_-* &quot;-&quot;??\ _€_-;_-@_-"/>
  </numFmts>
  <fonts count="20" x14ac:knownFonts="1">
    <font>
      <sz val="11"/>
      <color theme="1"/>
      <name val="Arial Narrow"/>
      <family val="2"/>
    </font>
    <font>
      <sz val="11"/>
      <color theme="1"/>
      <name val="Arial Narrow"/>
      <family val="2"/>
    </font>
    <font>
      <b/>
      <sz val="11"/>
      <color theme="1"/>
      <name val="Arial Narrow"/>
      <family val="2"/>
    </font>
    <font>
      <sz val="11"/>
      <color theme="0"/>
      <name val="Arial Narrow"/>
      <family val="2"/>
    </font>
    <font>
      <sz val="11"/>
      <color theme="1"/>
      <name val="Calibri"/>
      <family val="2"/>
      <scheme val="minor"/>
    </font>
    <font>
      <sz val="12"/>
      <color theme="0"/>
      <name val="Arial Narrow"/>
      <family val="2"/>
    </font>
    <font>
      <sz val="12"/>
      <color theme="1"/>
      <name val="Arial Narrow"/>
      <family val="2"/>
    </font>
    <font>
      <b/>
      <sz val="12"/>
      <color theme="1"/>
      <name val="Arial Narrow"/>
      <family val="2"/>
    </font>
    <font>
      <b/>
      <sz val="12"/>
      <color theme="0"/>
      <name val="Arial Narrow"/>
      <family val="2"/>
    </font>
    <font>
      <sz val="10"/>
      <color theme="0"/>
      <name val="Arial Narrow"/>
      <family val="2"/>
    </font>
    <font>
      <sz val="10"/>
      <name val="Arial Narrow"/>
      <family val="2"/>
    </font>
    <font>
      <b/>
      <sz val="10"/>
      <name val="Arial Narrow"/>
      <family val="2"/>
    </font>
    <font>
      <sz val="12"/>
      <name val="Arial Narrow"/>
      <family val="2"/>
    </font>
    <font>
      <b/>
      <sz val="10"/>
      <color theme="1"/>
      <name val="Arial Narrow"/>
      <family val="2"/>
    </font>
    <font>
      <sz val="10"/>
      <color theme="1"/>
      <name val="Arial Narrow"/>
      <family val="2"/>
    </font>
    <font>
      <sz val="12"/>
      <color theme="9" tint="-0.499984740745262"/>
      <name val="Arial Narrow"/>
      <family val="2"/>
    </font>
    <font>
      <b/>
      <sz val="11"/>
      <color theme="1"/>
      <name val="Calibri"/>
      <family val="2"/>
      <scheme val="minor"/>
    </font>
    <font>
      <sz val="11"/>
      <color theme="1"/>
      <name val="Wingdings 2"/>
      <family val="1"/>
      <charset val="2"/>
    </font>
    <font>
      <sz val="10"/>
      <color indexed="8"/>
      <name val="Arial"/>
      <family val="2"/>
    </font>
    <font>
      <sz val="10"/>
      <color indexed="8"/>
      <name val="Arial Narrow"/>
      <family val="2"/>
    </font>
  </fonts>
  <fills count="11">
    <fill>
      <patternFill patternType="none"/>
    </fill>
    <fill>
      <patternFill patternType="gray125"/>
    </fill>
    <fill>
      <patternFill patternType="solid">
        <fgColor rgb="FF6E137A"/>
        <bgColor indexed="64"/>
      </patternFill>
    </fill>
    <fill>
      <patternFill patternType="solid">
        <fgColor rgb="FFBFBFBF"/>
        <bgColor indexed="64"/>
      </patternFill>
    </fill>
    <fill>
      <patternFill patternType="solid">
        <fgColor rgb="FF167418"/>
        <bgColor indexed="64"/>
      </patternFill>
    </fill>
    <fill>
      <patternFill patternType="solid">
        <fgColor rgb="FFC000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9" tint="0.39994506668294322"/>
      </top>
      <bottom style="thin">
        <color theme="9" tint="0.39994506668294322"/>
      </bottom>
      <diagonal/>
    </border>
    <border>
      <left/>
      <right style="thin">
        <color theme="9" tint="0.39994506668294322"/>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style="medium">
        <color theme="0" tint="-0.24994659260841701"/>
      </top>
      <bottom style="medium">
        <color theme="0" tint="-0.24994659260841701"/>
      </bottom>
      <diagonal/>
    </border>
    <border>
      <left/>
      <right/>
      <top style="thin">
        <color rgb="FF7F7F7F"/>
      </top>
      <bottom style="thin">
        <color rgb="FF7F7F7F"/>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4" fillId="0" borderId="0"/>
    <xf numFmtId="0" fontId="18" fillId="0" borderId="0"/>
    <xf numFmtId="44" fontId="1" fillId="0" borderId="0" applyFont="0" applyFill="0" applyBorder="0" applyAlignment="0" applyProtection="0"/>
  </cellStyleXfs>
  <cellXfs count="276">
    <xf numFmtId="0" fontId="0" fillId="0" borderId="0" xfId="0"/>
    <xf numFmtId="164" fontId="5" fillId="0" borderId="0" xfId="1" applyFont="1" applyFill="1" applyBorder="1" applyAlignment="1" applyProtection="1">
      <alignment horizontal="center" vertical="center"/>
    </xf>
    <xf numFmtId="0" fontId="6" fillId="0" borderId="0" xfId="0" applyFont="1" applyAlignment="1" applyProtection="1">
      <alignment horizontal="center" vertical="center"/>
    </xf>
    <xf numFmtId="2" fontId="6" fillId="0" borderId="0" xfId="0" applyNumberFormat="1" applyFont="1" applyAlignment="1" applyProtection="1">
      <alignment horizontal="center" vertical="center"/>
    </xf>
    <xf numFmtId="2" fontId="6" fillId="0" borderId="0" xfId="1" applyNumberFormat="1" applyFont="1" applyAlignment="1" applyProtection="1">
      <alignment horizontal="center" vertical="center"/>
    </xf>
    <xf numFmtId="1" fontId="6" fillId="0" borderId="0" xfId="0" applyNumberFormat="1" applyFont="1" applyAlignment="1" applyProtection="1">
      <alignment horizontal="center" vertical="center"/>
    </xf>
    <xf numFmtId="0" fontId="5"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2" fontId="6" fillId="0" borderId="0" xfId="0" applyNumberFormat="1" applyFont="1" applyAlignment="1" applyProtection="1">
      <alignment horizontal="center" vertical="center" wrapText="1"/>
    </xf>
    <xf numFmtId="2" fontId="6" fillId="0" borderId="0" xfId="1" applyNumberFormat="1" applyFont="1" applyAlignment="1" applyProtection="1">
      <alignment horizontal="center" vertical="center" wrapText="1"/>
    </xf>
    <xf numFmtId="1" fontId="6" fillId="0" borderId="0" xfId="0" applyNumberFormat="1" applyFont="1" applyAlignment="1" applyProtection="1">
      <alignment horizontal="center" vertical="center" wrapText="1"/>
    </xf>
    <xf numFmtId="0" fontId="5" fillId="0" borderId="0" xfId="0" applyFont="1" applyAlignment="1" applyProtection="1">
      <alignment horizontal="center" vertical="center" wrapText="1"/>
    </xf>
    <xf numFmtId="2" fontId="7" fillId="0" borderId="4" xfId="1" applyNumberFormat="1" applyFont="1" applyBorder="1" applyAlignment="1" applyProtection="1">
      <alignment horizontal="center" vertical="center" wrapText="1"/>
    </xf>
    <xf numFmtId="2" fontId="7" fillId="0" borderId="4" xfId="1" applyNumberFormat="1" applyFont="1" applyFill="1" applyBorder="1" applyAlignment="1" applyProtection="1">
      <alignment horizontal="center" vertical="center" wrapText="1"/>
    </xf>
    <xf numFmtId="1" fontId="7" fillId="0" borderId="4" xfId="0" applyNumberFormat="1" applyFont="1" applyFill="1" applyBorder="1" applyAlignment="1" applyProtection="1">
      <alignment horizontal="center" vertical="center" wrapText="1"/>
    </xf>
    <xf numFmtId="1" fontId="7" fillId="0" borderId="4" xfId="0" applyNumberFormat="1" applyFont="1" applyBorder="1" applyAlignment="1" applyProtection="1">
      <alignment horizontal="center" vertical="center" wrapText="1"/>
    </xf>
    <xf numFmtId="0" fontId="14" fillId="0" borderId="4" xfId="0" applyFont="1" applyFill="1" applyBorder="1" applyAlignment="1" applyProtection="1">
      <alignment horizontal="left" vertical="center" wrapText="1"/>
    </xf>
    <xf numFmtId="8" fontId="14" fillId="0" borderId="4" xfId="0" applyNumberFormat="1" applyFont="1" applyFill="1" applyBorder="1" applyAlignment="1" applyProtection="1">
      <alignment horizontal="center" vertical="center"/>
    </xf>
    <xf numFmtId="1" fontId="14" fillId="0" borderId="4" xfId="0" applyNumberFormat="1" applyFont="1" applyFill="1" applyBorder="1" applyAlignment="1" applyProtection="1">
      <alignment horizontal="center" vertical="center" wrapText="1"/>
    </xf>
    <xf numFmtId="1" fontId="6" fillId="0" borderId="0" xfId="0" applyNumberFormat="1" applyFont="1" applyFill="1" applyAlignment="1" applyProtection="1">
      <alignment horizontal="center" vertical="center"/>
    </xf>
    <xf numFmtId="0" fontId="6" fillId="0" borderId="0" xfId="0" applyFont="1" applyFill="1" applyAlignment="1" applyProtection="1">
      <alignment horizontal="center" vertical="center"/>
    </xf>
    <xf numFmtId="8" fontId="6" fillId="0" borderId="0" xfId="0" applyNumberFormat="1" applyFont="1" applyFill="1" applyAlignment="1" applyProtection="1">
      <alignment horizontal="center" vertical="center"/>
    </xf>
    <xf numFmtId="8" fontId="6" fillId="0" borderId="0" xfId="0" applyNumberFormat="1" applyFont="1" applyAlignment="1" applyProtection="1">
      <alignment horizontal="center" vertical="center"/>
    </xf>
    <xf numFmtId="1" fontId="14" fillId="0" borderId="4" xfId="0" applyNumberFormat="1" applyFont="1" applyFill="1" applyBorder="1" applyAlignment="1" applyProtection="1">
      <alignment vertical="center" wrapText="1"/>
    </xf>
    <xf numFmtId="8" fontId="14" fillId="0" borderId="4" xfId="0" applyNumberFormat="1" applyFont="1" applyFill="1" applyBorder="1" applyAlignment="1" applyProtection="1">
      <alignment vertical="center"/>
    </xf>
    <xf numFmtId="1" fontId="13" fillId="0" borderId="4" xfId="0" applyNumberFormat="1" applyFont="1" applyFill="1" applyBorder="1" applyAlignment="1" applyProtection="1">
      <alignment vertical="center" wrapText="1"/>
    </xf>
    <xf numFmtId="0" fontId="13" fillId="0" borderId="4" xfId="0" applyFont="1" applyFill="1" applyBorder="1" applyAlignment="1" applyProtection="1">
      <alignment vertical="center" wrapText="1"/>
    </xf>
    <xf numFmtId="1" fontId="14" fillId="0" borderId="0"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left" vertical="center" wrapText="1"/>
    </xf>
    <xf numFmtId="8" fontId="14" fillId="0" borderId="0" xfId="0" applyNumberFormat="1" applyFont="1" applyFill="1" applyBorder="1" applyAlignment="1" applyProtection="1">
      <alignment horizontal="center" vertical="center"/>
    </xf>
    <xf numFmtId="1" fontId="14" fillId="0" borderId="0" xfId="0" applyNumberFormat="1" applyFont="1" applyFill="1" applyBorder="1" applyAlignment="1" applyProtection="1">
      <alignment vertical="center" wrapText="1"/>
    </xf>
    <xf numFmtId="1" fontId="6" fillId="0" borderId="0" xfId="0" applyNumberFormat="1" applyFont="1" applyFill="1" applyBorder="1" applyAlignment="1" applyProtection="1">
      <alignment horizontal="center" vertical="center"/>
    </xf>
    <xf numFmtId="8" fontId="6" fillId="0" borderId="0" xfId="0" applyNumberFormat="1" applyFont="1" applyFill="1" applyBorder="1" applyAlignment="1" applyProtection="1">
      <alignment horizontal="center" vertical="center"/>
    </xf>
    <xf numFmtId="14" fontId="10" fillId="0" borderId="4" xfId="0" applyNumberFormat="1" applyFont="1" applyFill="1" applyBorder="1" applyAlignment="1" applyProtection="1">
      <alignment horizontal="center" vertical="center" wrapText="1"/>
    </xf>
    <xf numFmtId="2" fontId="10" fillId="0" borderId="4" xfId="0" applyNumberFormat="1" applyFont="1" applyFill="1" applyBorder="1" applyAlignment="1" applyProtection="1">
      <alignment horizontal="center" vertical="center" wrapText="1"/>
    </xf>
    <xf numFmtId="2" fontId="10" fillId="0" borderId="4" xfId="1" applyNumberFormat="1" applyFont="1" applyFill="1" applyBorder="1" applyAlignment="1" applyProtection="1">
      <alignment horizontal="center" vertical="center" wrapText="1"/>
    </xf>
    <xf numFmtId="0" fontId="10"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12" fillId="0" borderId="0" xfId="0" applyFont="1" applyFill="1" applyAlignment="1" applyProtection="1">
      <alignment vertical="center"/>
    </xf>
    <xf numFmtId="2" fontId="12" fillId="0" borderId="0" xfId="0" applyNumberFormat="1" applyFont="1" applyFill="1" applyAlignment="1" applyProtection="1">
      <alignment horizontal="center" vertical="center"/>
    </xf>
    <xf numFmtId="2" fontId="12" fillId="0" borderId="0" xfId="1" applyNumberFormat="1" applyFont="1" applyFill="1" applyAlignment="1" applyProtection="1">
      <alignment horizontal="center" vertical="center"/>
    </xf>
    <xf numFmtId="0" fontId="12" fillId="0" borderId="0" xfId="0" applyFont="1" applyFill="1" applyAlignment="1" applyProtection="1">
      <alignment horizontal="left" vertical="center"/>
    </xf>
    <xf numFmtId="1" fontId="12" fillId="0" borderId="0" xfId="0" applyNumberFormat="1" applyFont="1" applyFill="1" applyAlignment="1" applyProtection="1">
      <alignment horizontal="center" vertical="center"/>
    </xf>
    <xf numFmtId="8" fontId="12" fillId="0" borderId="0" xfId="0" applyNumberFormat="1" applyFont="1" applyFill="1" applyAlignment="1" applyProtection="1">
      <alignment horizontal="center" vertical="center"/>
    </xf>
    <xf numFmtId="0" fontId="6" fillId="0" borderId="0" xfId="0" applyFont="1" applyFill="1" applyAlignment="1" applyProtection="1">
      <alignment vertical="center"/>
    </xf>
    <xf numFmtId="2" fontId="6" fillId="0" borderId="0" xfId="0" applyNumberFormat="1" applyFont="1" applyFill="1" applyAlignment="1" applyProtection="1">
      <alignment horizontal="center" vertical="center"/>
    </xf>
    <xf numFmtId="2" fontId="6" fillId="0" borderId="0" xfId="1" applyNumberFormat="1" applyFont="1" applyFill="1" applyAlignment="1" applyProtection="1">
      <alignment horizontal="center" vertical="center"/>
    </xf>
    <xf numFmtId="0" fontId="6" fillId="0" borderId="0" xfId="0" applyFont="1" applyFill="1" applyAlignment="1" applyProtection="1">
      <alignment horizontal="left" vertical="center"/>
    </xf>
    <xf numFmtId="0" fontId="6" fillId="0" borderId="0" xfId="0" applyFont="1" applyAlignment="1" applyProtection="1">
      <alignment horizontal="left" vertical="center"/>
    </xf>
    <xf numFmtId="166" fontId="14" fillId="0" borderId="0" xfId="1" applyNumberFormat="1" applyFont="1" applyAlignment="1">
      <alignment horizontal="center" vertical="center" wrapText="1"/>
    </xf>
    <xf numFmtId="49" fontId="14" fillId="0" borderId="0" xfId="0" applyNumberFormat="1" applyFont="1" applyAlignment="1">
      <alignment horizontal="center" vertical="center" wrapText="1"/>
    </xf>
    <xf numFmtId="2" fontId="14" fillId="0" borderId="0" xfId="0" applyNumberFormat="1" applyFont="1" applyAlignment="1">
      <alignment horizontal="center" vertical="center" wrapText="1"/>
    </xf>
    <xf numFmtId="164" fontId="14" fillId="0" borderId="0" xfId="1"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1" applyNumberFormat="1" applyFont="1" applyAlignment="1">
      <alignment horizontal="center" vertical="center" wrapText="1"/>
    </xf>
    <xf numFmtId="2" fontId="14" fillId="0" borderId="0" xfId="1" applyNumberFormat="1" applyFont="1" applyAlignment="1">
      <alignment horizontal="center" vertical="center" wrapText="1"/>
    </xf>
    <xf numFmtId="0" fontId="14" fillId="0" borderId="0" xfId="0" applyFont="1" applyFill="1" applyAlignment="1">
      <alignment horizontal="center" vertical="center" wrapText="1"/>
    </xf>
    <xf numFmtId="166" fontId="14" fillId="0" borderId="0" xfId="1" applyNumberFormat="1" applyFont="1" applyAlignment="1">
      <alignment vertical="center" wrapText="1"/>
    </xf>
    <xf numFmtId="49" fontId="14" fillId="0" borderId="0" xfId="0" applyNumberFormat="1" applyFont="1" applyAlignment="1">
      <alignment vertical="center" wrapText="1"/>
    </xf>
    <xf numFmtId="2" fontId="14" fillId="0" borderId="0" xfId="0" applyNumberFormat="1" applyFont="1" applyAlignment="1">
      <alignment vertical="center" wrapText="1"/>
    </xf>
    <xf numFmtId="164" fontId="14" fillId="0" borderId="0" xfId="1" applyFont="1" applyAlignment="1">
      <alignment vertical="center" wrapText="1"/>
    </xf>
    <xf numFmtId="0" fontId="14" fillId="0" borderId="0" xfId="1" applyNumberFormat="1" applyFont="1" applyAlignment="1">
      <alignment vertical="center" wrapText="1"/>
    </xf>
    <xf numFmtId="2" fontId="14" fillId="0" borderId="0" xfId="1" applyNumberFormat="1" applyFont="1" applyAlignment="1">
      <alignment vertical="center" wrapText="1"/>
    </xf>
    <xf numFmtId="166" fontId="14" fillId="0" borderId="0" xfId="1" applyNumberFormat="1" applyFont="1" applyFill="1" applyAlignment="1" applyProtection="1">
      <alignment vertical="center"/>
    </xf>
    <xf numFmtId="164" fontId="14" fillId="0" borderId="0" xfId="1" applyFont="1" applyFill="1" applyAlignment="1" applyProtection="1">
      <alignment vertical="center"/>
    </xf>
    <xf numFmtId="0" fontId="14" fillId="0" borderId="0" xfId="1" applyNumberFormat="1" applyFont="1" applyFill="1" applyAlignment="1" applyProtection="1">
      <alignment vertical="center"/>
    </xf>
    <xf numFmtId="164" fontId="14" fillId="0" borderId="0" xfId="1" applyFont="1" applyFill="1" applyAlignment="1" applyProtection="1">
      <alignment horizontal="center" vertical="center"/>
    </xf>
    <xf numFmtId="2" fontId="14" fillId="0" borderId="0" xfId="1" applyNumberFormat="1" applyFont="1" applyFill="1" applyAlignment="1" applyProtection="1">
      <alignment vertical="center"/>
    </xf>
    <xf numFmtId="164" fontId="14" fillId="0" borderId="0" xfId="1" applyFont="1" applyFill="1" applyAlignment="1">
      <alignment vertical="center"/>
    </xf>
    <xf numFmtId="165" fontId="14" fillId="0" borderId="0" xfId="0" applyNumberFormat="1" applyFont="1" applyFill="1" applyAlignment="1">
      <alignment vertical="center" wrapText="1"/>
    </xf>
    <xf numFmtId="165" fontId="14" fillId="0" borderId="0" xfId="1" applyNumberFormat="1" applyFont="1" applyFill="1" applyAlignment="1">
      <alignment vertical="center"/>
    </xf>
    <xf numFmtId="0" fontId="6" fillId="0" borderId="0" xfId="2" applyFont="1" applyAlignment="1">
      <alignment horizontal="left"/>
    </xf>
    <xf numFmtId="0" fontId="6" fillId="0" borderId="0" xfId="2" applyFont="1"/>
    <xf numFmtId="14" fontId="14" fillId="0" borderId="0" xfId="1" applyNumberFormat="1" applyFont="1" applyFill="1" applyAlignment="1" applyProtection="1">
      <alignment horizontal="center" vertical="center"/>
    </xf>
    <xf numFmtId="0" fontId="14" fillId="0" borderId="0" xfId="1" applyNumberFormat="1" applyFont="1" applyFill="1" applyAlignment="1" applyProtection="1">
      <alignment horizontal="center" vertical="center"/>
    </xf>
    <xf numFmtId="0" fontId="6" fillId="0" borderId="0" xfId="2" applyFont="1" applyAlignment="1">
      <alignment vertical="center" wrapText="1"/>
    </xf>
    <xf numFmtId="0" fontId="6" fillId="0" borderId="0" xfId="2" applyNumberFormat="1" applyFont="1" applyAlignment="1">
      <alignment horizontal="left" vertical="center" wrapText="1"/>
    </xf>
    <xf numFmtId="0" fontId="6" fillId="0" borderId="7" xfId="2" applyFont="1" applyBorder="1"/>
    <xf numFmtId="0" fontId="6" fillId="0" borderId="8" xfId="2" applyFont="1" applyBorder="1"/>
    <xf numFmtId="0" fontId="4" fillId="0" borderId="8" xfId="2" applyBorder="1"/>
    <xf numFmtId="0" fontId="15" fillId="6" borderId="8" xfId="2" applyFont="1" applyFill="1" applyBorder="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16" fillId="0" borderId="0" xfId="0" applyFont="1" applyFill="1" applyBorder="1" applyAlignment="1">
      <alignment horizontal="center" vertical="center"/>
    </xf>
    <xf numFmtId="0" fontId="0" fillId="0" borderId="0" xfId="0" applyFont="1" applyBorder="1" applyAlignment="1">
      <alignment horizontal="left" vertical="center"/>
    </xf>
    <xf numFmtId="0" fontId="16" fillId="0" borderId="0" xfId="0" applyFont="1" applyFill="1" applyBorder="1" applyAlignment="1">
      <alignment horizontal="left" vertical="center"/>
    </xf>
    <xf numFmtId="0" fontId="3" fillId="4" borderId="0" xfId="0" applyFont="1" applyFill="1" applyBorder="1" applyAlignment="1">
      <alignment horizontal="center" vertical="center"/>
    </xf>
    <xf numFmtId="0" fontId="3" fillId="7" borderId="0" xfId="0" applyFont="1" applyFill="1" applyBorder="1" applyAlignment="1">
      <alignment horizontal="center" vertical="center"/>
    </xf>
    <xf numFmtId="0" fontId="3" fillId="5" borderId="0" xfId="0" applyFont="1" applyFill="1" applyBorder="1" applyAlignment="1">
      <alignment horizontal="center" vertical="center"/>
    </xf>
    <xf numFmtId="0" fontId="3" fillId="8"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1" xfId="0" applyFont="1" applyFill="1" applyBorder="1" applyAlignment="1">
      <alignment horizontal="center" vertical="center"/>
    </xf>
    <xf numFmtId="0" fontId="16" fillId="0" borderId="11" xfId="0" applyFont="1" applyBorder="1" applyAlignment="1">
      <alignment horizontal="center" vertical="center"/>
    </xf>
    <xf numFmtId="0" fontId="0" fillId="0" borderId="12" xfId="0" applyFont="1" applyBorder="1" applyAlignment="1">
      <alignment horizontal="center" vertical="center"/>
    </xf>
    <xf numFmtId="0" fontId="16"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0" applyFont="1" applyAlignment="1">
      <alignment horizontal="left" vertical="center"/>
    </xf>
    <xf numFmtId="0" fontId="1" fillId="0" borderId="0" xfId="0" applyFont="1" applyBorder="1" applyAlignment="1">
      <alignment horizontal="left" vertical="center"/>
    </xf>
    <xf numFmtId="0" fontId="1"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17" fillId="0" borderId="0" xfId="0" applyFont="1" applyAlignment="1">
      <alignment horizontal="center" vertical="center"/>
    </xf>
    <xf numFmtId="0" fontId="2" fillId="0" borderId="0" xfId="0" applyFont="1" applyFill="1" applyBorder="1" applyAlignment="1">
      <alignment horizontal="lef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horizontal="left" vertical="center"/>
    </xf>
    <xf numFmtId="0" fontId="1" fillId="0" borderId="0" xfId="0" applyFont="1" applyFill="1" applyBorder="1" applyAlignment="1">
      <alignment horizontal="center" vertical="center"/>
    </xf>
    <xf numFmtId="0" fontId="12" fillId="0" borderId="0" xfId="0" applyFont="1" applyFill="1" applyBorder="1" applyAlignment="1" applyProtection="1">
      <alignment horizontal="center" vertical="center"/>
    </xf>
    <xf numFmtId="164" fontId="9" fillId="0" borderId="0" xfId="1" applyFont="1" applyFill="1" applyBorder="1" applyAlignment="1" applyProtection="1">
      <alignment horizontal="center" vertical="center"/>
      <protection hidden="1"/>
    </xf>
    <xf numFmtId="2" fontId="10" fillId="0" borderId="4" xfId="1" applyNumberFormat="1"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13" xfId="0" applyFont="1" applyFill="1" applyBorder="1" applyAlignment="1" applyProtection="1">
      <alignment vertical="center" wrapText="1"/>
    </xf>
    <xf numFmtId="8" fontId="10" fillId="0" borderId="13" xfId="1" applyNumberFormat="1" applyFont="1" applyFill="1" applyBorder="1" applyAlignment="1" applyProtection="1">
      <alignment horizontal="center" vertical="center" wrapText="1"/>
    </xf>
    <xf numFmtId="8" fontId="10" fillId="0" borderId="6" xfId="1" applyNumberFormat="1" applyFont="1" applyFill="1" applyBorder="1" applyAlignment="1" applyProtection="1">
      <alignment horizontal="center" vertical="center" wrapText="1"/>
    </xf>
    <xf numFmtId="0" fontId="14" fillId="0" borderId="0" xfId="1" applyNumberFormat="1" applyFont="1" applyFill="1" applyAlignment="1">
      <alignment vertical="center"/>
    </xf>
    <xf numFmtId="0" fontId="6" fillId="0" borderId="0" xfId="0" applyFont="1" applyAlignment="1" applyProtection="1">
      <alignment horizontal="left" vertical="center" wrapText="1"/>
    </xf>
    <xf numFmtId="0" fontId="13" fillId="0" borderId="4" xfId="0" applyFont="1" applyFill="1" applyBorder="1" applyAlignment="1" applyProtection="1">
      <alignment horizontal="left" vertical="center" wrapText="1"/>
    </xf>
    <xf numFmtId="1" fontId="13" fillId="0" borderId="4" xfId="0" applyNumberFormat="1" applyFont="1" applyFill="1" applyBorder="1" applyAlignment="1" applyProtection="1">
      <alignment horizontal="left" vertical="center" wrapText="1"/>
    </xf>
    <xf numFmtId="0" fontId="12" fillId="0" borderId="0" xfId="0" applyFont="1" applyFill="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1" fontId="14" fillId="0" borderId="0" xfId="0" applyNumberFormat="1" applyFont="1" applyFill="1" applyBorder="1" applyAlignment="1" applyProtection="1">
      <alignment horizontal="left" vertical="center" wrapText="1"/>
    </xf>
    <xf numFmtId="0" fontId="5" fillId="0" borderId="0" xfId="0" applyFont="1" applyAlignment="1" applyProtection="1">
      <alignment horizontal="left" vertical="center" wrapText="1"/>
    </xf>
    <xf numFmtId="0" fontId="10" fillId="0" borderId="4" xfId="0" applyFont="1" applyFill="1" applyBorder="1" applyAlignment="1" applyProtection="1">
      <alignment horizontal="justify" vertical="center" wrapText="1"/>
    </xf>
    <xf numFmtId="2" fontId="10" fillId="9" borderId="4" xfId="1" applyNumberFormat="1" applyFont="1" applyFill="1" applyBorder="1" applyAlignment="1" applyProtection="1">
      <alignment horizontal="center" vertical="center" wrapText="1"/>
    </xf>
    <xf numFmtId="8" fontId="10" fillId="9" borderId="1" xfId="1" applyNumberFormat="1" applyFont="1" applyFill="1" applyBorder="1" applyAlignment="1" applyProtection="1">
      <alignment horizontal="center" vertical="center" wrapText="1"/>
    </xf>
    <xf numFmtId="0" fontId="10" fillId="9" borderId="4" xfId="0" applyFont="1" applyFill="1" applyBorder="1" applyAlignment="1" applyProtection="1">
      <alignment horizontal="left" vertical="center" wrapText="1"/>
    </xf>
    <xf numFmtId="0" fontId="10" fillId="9" borderId="13" xfId="0" applyFont="1" applyFill="1" applyBorder="1" applyAlignment="1" applyProtection="1">
      <alignment vertical="center" wrapText="1"/>
    </xf>
    <xf numFmtId="49" fontId="10" fillId="0" borderId="4" xfId="0" applyNumberFormat="1" applyFont="1" applyFill="1" applyBorder="1" applyAlignment="1" applyProtection="1">
      <alignment horizontal="justify" vertical="center" wrapText="1"/>
    </xf>
    <xf numFmtId="0" fontId="10" fillId="9" borderId="5"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9" fillId="0" borderId="4" xfId="3" applyNumberFormat="1" applyFont="1" applyFill="1" applyBorder="1" applyAlignment="1" applyProtection="1">
      <alignment horizontal="center" vertical="center"/>
    </xf>
    <xf numFmtId="0" fontId="19" fillId="0" borderId="4" xfId="3"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1" fillId="0" borderId="5" xfId="0" applyFont="1" applyFill="1" applyBorder="1" applyAlignment="1" applyProtection="1">
      <alignment horizontal="center" vertical="center"/>
    </xf>
    <xf numFmtId="8" fontId="11" fillId="0" borderId="13" xfId="1" applyNumberFormat="1" applyFont="1" applyFill="1" applyBorder="1" applyAlignment="1" applyProtection="1">
      <alignment horizontal="center" vertical="center" wrapText="1"/>
    </xf>
    <xf numFmtId="0" fontId="10" fillId="10" borderId="4" xfId="0" applyFont="1" applyFill="1" applyBorder="1" applyAlignment="1" applyProtection="1">
      <alignment horizontal="justify" vertical="center" wrapText="1"/>
      <protection locked="0"/>
    </xf>
    <xf numFmtId="2" fontId="10" fillId="10" borderId="4" xfId="1" applyNumberFormat="1"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xf>
    <xf numFmtId="0" fontId="10" fillId="9" borderId="2" xfId="0" applyFont="1" applyFill="1" applyBorder="1" applyAlignment="1" applyProtection="1">
      <alignment horizontal="justify" vertical="center" wrapText="1"/>
    </xf>
    <xf numFmtId="0" fontId="10" fillId="9" borderId="2" xfId="0" applyNumberFormat="1" applyFont="1" applyFill="1" applyBorder="1" applyAlignment="1" applyProtection="1">
      <alignment horizontal="center" vertical="center" wrapText="1"/>
    </xf>
    <xf numFmtId="8" fontId="10" fillId="9" borderId="2" xfId="1" applyNumberFormat="1" applyFont="1" applyFill="1" applyBorder="1" applyAlignment="1" applyProtection="1">
      <alignment horizontal="center" vertical="center" wrapText="1"/>
    </xf>
    <xf numFmtId="0" fontId="14" fillId="0" borderId="0" xfId="0" applyFont="1" applyFill="1" applyAlignment="1" applyProtection="1">
      <alignment horizontal="justify" vertical="center"/>
    </xf>
    <xf numFmtId="0" fontId="10" fillId="0" borderId="5" xfId="0" applyFont="1" applyFill="1" applyBorder="1" applyAlignment="1" applyProtection="1">
      <alignment horizontal="justify" vertical="center" wrapText="1"/>
    </xf>
    <xf numFmtId="0" fontId="10" fillId="0" borderId="5"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44" fontId="10" fillId="0" borderId="4" xfId="4" applyFont="1" applyFill="1" applyBorder="1" applyAlignment="1" applyProtection="1">
      <alignment horizontal="center" vertical="center" wrapText="1"/>
    </xf>
    <xf numFmtId="0" fontId="10" fillId="9" borderId="4" xfId="0" applyFont="1" applyFill="1" applyBorder="1" applyAlignment="1" applyProtection="1">
      <alignment horizontal="center" vertical="center" wrapText="1"/>
    </xf>
    <xf numFmtId="0" fontId="10" fillId="9" borderId="4" xfId="0" applyFont="1" applyFill="1" applyBorder="1" applyAlignment="1" applyProtection="1">
      <alignment horizontal="justify" vertical="center" wrapText="1"/>
    </xf>
    <xf numFmtId="0" fontId="7" fillId="0" borderId="0"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8" fontId="10" fillId="9" borderId="14" xfId="1" applyNumberFormat="1" applyFont="1" applyFill="1" applyBorder="1" applyAlignment="1" applyProtection="1">
      <alignment horizontal="center" vertical="center" wrapText="1"/>
    </xf>
    <xf numFmtId="0" fontId="10" fillId="9" borderId="5" xfId="0" applyFont="1" applyFill="1" applyBorder="1" applyAlignment="1" applyProtection="1">
      <alignment horizontal="justify" vertical="center" wrapText="1"/>
    </xf>
    <xf numFmtId="0" fontId="10" fillId="0" borderId="4" xfId="0" applyNumberFormat="1"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9" borderId="5" xfId="0" applyFont="1" applyFill="1" applyBorder="1" applyAlignment="1" applyProtection="1">
      <alignment horizontal="center" vertical="center" wrapText="1"/>
    </xf>
    <xf numFmtId="0" fontId="10" fillId="9" borderId="4" xfId="0" applyNumberFormat="1" applyFont="1" applyFill="1" applyBorder="1" applyAlignment="1" applyProtection="1">
      <alignment horizontal="center" vertical="center" wrapText="1"/>
    </xf>
    <xf numFmtId="0" fontId="10" fillId="0" borderId="5" xfId="0" applyFont="1" applyFill="1" applyBorder="1" applyAlignment="1" applyProtection="1">
      <alignment horizontal="justify" vertical="center" wrapText="1"/>
    </xf>
    <xf numFmtId="0" fontId="10" fillId="0" borderId="13" xfId="0" applyFont="1" applyFill="1" applyBorder="1" applyAlignment="1" applyProtection="1">
      <alignment horizontal="justify" vertical="center" wrapText="1"/>
    </xf>
    <xf numFmtId="0" fontId="10" fillId="0" borderId="6" xfId="0" applyFont="1" applyFill="1" applyBorder="1" applyAlignment="1" applyProtection="1">
      <alignment horizontal="justify" vertical="center" wrapText="1"/>
    </xf>
    <xf numFmtId="2" fontId="10" fillId="9" borderId="5" xfId="1" applyNumberFormat="1" applyFont="1" applyFill="1" applyBorder="1" applyAlignment="1" applyProtection="1">
      <alignment horizontal="center" vertical="center" wrapText="1"/>
    </xf>
    <xf numFmtId="2" fontId="10" fillId="9" borderId="13" xfId="1" applyNumberFormat="1" applyFont="1" applyFill="1" applyBorder="1" applyAlignment="1" applyProtection="1">
      <alignment horizontal="center" vertical="center" wrapText="1"/>
    </xf>
    <xf numFmtId="2" fontId="10" fillId="9" borderId="6" xfId="1" applyNumberFormat="1" applyFont="1" applyFill="1" applyBorder="1" applyAlignment="1" applyProtection="1">
      <alignment horizontal="center" vertical="center" wrapText="1"/>
    </xf>
    <xf numFmtId="2" fontId="10" fillId="0" borderId="5" xfId="1" applyNumberFormat="1" applyFont="1" applyFill="1" applyBorder="1" applyAlignment="1" applyProtection="1">
      <alignment horizontal="center" vertical="center" wrapText="1"/>
    </xf>
    <xf numFmtId="2" fontId="10" fillId="0" borderId="13" xfId="1" applyNumberFormat="1" applyFont="1" applyFill="1" applyBorder="1" applyAlignment="1" applyProtection="1">
      <alignment horizontal="center" vertical="center" wrapText="1"/>
    </xf>
    <xf numFmtId="2" fontId="10" fillId="0" borderId="6" xfId="1" applyNumberFormat="1" applyFont="1" applyFill="1" applyBorder="1" applyAlignment="1" applyProtection="1">
      <alignment horizontal="center" vertical="center" wrapText="1"/>
    </xf>
    <xf numFmtId="2" fontId="10" fillId="0" borderId="5" xfId="1" applyNumberFormat="1" applyFont="1" applyFill="1" applyBorder="1" applyAlignment="1" applyProtection="1">
      <alignment horizontal="center" vertical="center" wrapText="1"/>
      <protection hidden="1"/>
    </xf>
    <xf numFmtId="2" fontId="10" fillId="0" borderId="13" xfId="1" applyNumberFormat="1" applyFont="1" applyFill="1" applyBorder="1" applyAlignment="1" applyProtection="1">
      <alignment horizontal="center" vertical="center" wrapText="1"/>
      <protection hidden="1"/>
    </xf>
    <xf numFmtId="2" fontId="10" fillId="0" borderId="6" xfId="1" applyNumberFormat="1"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6" xfId="0" applyFont="1" applyFill="1" applyBorder="1" applyAlignment="1" applyProtection="1">
      <alignment horizontal="center" vertical="center" wrapText="1"/>
      <protection hidden="1"/>
    </xf>
    <xf numFmtId="14" fontId="10" fillId="0" borderId="5" xfId="0" applyNumberFormat="1" applyFont="1" applyFill="1" applyBorder="1" applyAlignment="1" applyProtection="1">
      <alignment horizontal="center" vertical="center" wrapText="1"/>
    </xf>
    <xf numFmtId="14" fontId="10" fillId="0" borderId="13" xfId="0" applyNumberFormat="1" applyFont="1" applyFill="1" applyBorder="1" applyAlignment="1" applyProtection="1">
      <alignment horizontal="center" vertical="center" wrapText="1"/>
    </xf>
    <xf numFmtId="14" fontId="10" fillId="0" borderId="6" xfId="0" applyNumberFormat="1" applyFont="1" applyFill="1" applyBorder="1" applyAlignment="1" applyProtection="1">
      <alignment horizontal="center" vertical="center" wrapText="1"/>
    </xf>
    <xf numFmtId="2" fontId="10" fillId="0" borderId="5" xfId="0" applyNumberFormat="1" applyFont="1" applyFill="1" applyBorder="1" applyAlignment="1" applyProtection="1">
      <alignment horizontal="center" vertical="center" wrapText="1"/>
    </xf>
    <xf numFmtId="2" fontId="10" fillId="0" borderId="13" xfId="0" applyNumberFormat="1" applyFont="1" applyFill="1" applyBorder="1" applyAlignment="1" applyProtection="1">
      <alignment horizontal="center" vertical="center" wrapText="1"/>
    </xf>
    <xf numFmtId="2" fontId="10" fillId="0" borderId="6" xfId="0" applyNumberFormat="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44" fontId="10" fillId="0" borderId="4" xfId="4" applyFont="1" applyFill="1" applyBorder="1" applyAlignment="1" applyProtection="1">
      <alignment horizontal="center" vertical="center" wrapText="1"/>
    </xf>
    <xf numFmtId="0" fontId="10" fillId="9" borderId="4" xfId="0" applyFont="1" applyFill="1" applyBorder="1" applyAlignment="1" applyProtection="1">
      <alignment horizontal="center" vertical="center" wrapText="1"/>
    </xf>
    <xf numFmtId="0" fontId="10" fillId="9" borderId="4" xfId="0" applyFont="1" applyFill="1" applyBorder="1" applyAlignment="1" applyProtection="1">
      <alignment horizontal="justify" vertical="center" wrapText="1"/>
    </xf>
    <xf numFmtId="44" fontId="10" fillId="9" borderId="4" xfId="4" applyFont="1" applyFill="1" applyBorder="1" applyAlignment="1" applyProtection="1">
      <alignment horizontal="center" vertical="center" wrapText="1"/>
    </xf>
    <xf numFmtId="44" fontId="10" fillId="9" borderId="4" xfId="4" applyFont="1" applyFill="1" applyBorder="1" applyAlignment="1" applyProtection="1">
      <alignment horizontal="justify" vertical="center" wrapText="1"/>
    </xf>
    <xf numFmtId="0" fontId="7" fillId="0" borderId="0" xfId="0" applyFont="1" applyBorder="1" applyAlignment="1" applyProtection="1">
      <alignment horizontal="center" vertical="center"/>
    </xf>
    <xf numFmtId="0" fontId="8" fillId="2" borderId="1"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8" fillId="2" borderId="1"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7" fillId="0" borderId="4" xfId="0" applyFont="1" applyBorder="1" applyAlignment="1" applyProtection="1">
      <alignment horizontal="center" vertical="center" wrapText="1"/>
    </xf>
    <xf numFmtId="164" fontId="8" fillId="0" borderId="0" xfId="1" applyFont="1" applyFill="1" applyBorder="1" applyAlignment="1" applyProtection="1">
      <alignment horizontal="center" vertical="center"/>
    </xf>
    <xf numFmtId="0" fontId="7" fillId="3" borderId="4" xfId="0" applyFont="1" applyFill="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2" fontId="7" fillId="0" borderId="4" xfId="0" applyNumberFormat="1" applyFont="1" applyBorder="1" applyAlignment="1" applyProtection="1">
      <alignment horizontal="center" vertical="center" wrapText="1"/>
    </xf>
    <xf numFmtId="8" fontId="10" fillId="9" borderId="14" xfId="1" applyNumberFormat="1" applyFont="1" applyFill="1" applyBorder="1" applyAlignment="1" applyProtection="1">
      <alignment horizontal="center" vertical="center" wrapText="1"/>
    </xf>
    <xf numFmtId="8" fontId="10" fillId="9" borderId="15" xfId="1"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left" vertical="center" wrapText="1"/>
    </xf>
    <xf numFmtId="0" fontId="10" fillId="0" borderId="13"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9" borderId="5" xfId="0" applyFont="1" applyFill="1" applyBorder="1" applyAlignment="1" applyProtection="1">
      <alignment horizontal="left" vertical="center" wrapText="1"/>
    </xf>
    <xf numFmtId="0" fontId="10" fillId="9" borderId="13" xfId="0" applyFont="1" applyFill="1" applyBorder="1" applyAlignment="1" applyProtection="1">
      <alignment horizontal="left" vertical="center" wrapText="1"/>
    </xf>
    <xf numFmtId="0" fontId="10" fillId="9" borderId="6" xfId="0" applyFont="1" applyFill="1" applyBorder="1" applyAlignment="1" applyProtection="1">
      <alignment horizontal="left" vertical="center" wrapText="1"/>
    </xf>
    <xf numFmtId="0" fontId="11" fillId="9" borderId="1" xfId="0" applyFont="1" applyFill="1" applyBorder="1" applyAlignment="1" applyProtection="1">
      <alignment horizontal="center" vertical="center" wrapText="1"/>
    </xf>
    <xf numFmtId="0" fontId="11" fillId="9" borderId="2" xfId="0" applyFont="1" applyFill="1" applyBorder="1" applyAlignment="1" applyProtection="1">
      <alignment horizontal="center" vertical="center" wrapText="1"/>
    </xf>
    <xf numFmtId="0" fontId="11" fillId="9" borderId="3" xfId="0" applyFont="1" applyFill="1" applyBorder="1" applyAlignment="1" applyProtection="1">
      <alignment horizontal="center" vertical="center" wrapText="1"/>
    </xf>
    <xf numFmtId="49" fontId="10" fillId="0" borderId="5" xfId="0" applyNumberFormat="1" applyFont="1" applyFill="1" applyBorder="1" applyAlignment="1" applyProtection="1">
      <alignment horizontal="justify" vertical="center" wrapText="1"/>
    </xf>
    <xf numFmtId="49" fontId="10" fillId="0" borderId="13" xfId="0" applyNumberFormat="1" applyFont="1" applyFill="1" applyBorder="1" applyAlignment="1" applyProtection="1">
      <alignment horizontal="justify" vertical="center" wrapText="1"/>
    </xf>
    <xf numFmtId="49" fontId="10" fillId="0" borderId="6" xfId="0" applyNumberFormat="1" applyFont="1" applyFill="1" applyBorder="1" applyAlignment="1" applyProtection="1">
      <alignment horizontal="justify" vertical="center" wrapText="1"/>
    </xf>
    <xf numFmtId="2" fontId="10" fillId="10" borderId="5" xfId="1" applyNumberFormat="1" applyFont="1" applyFill="1" applyBorder="1" applyAlignment="1" applyProtection="1">
      <alignment horizontal="center" vertical="center" wrapText="1"/>
      <protection locked="0"/>
    </xf>
    <xf numFmtId="2" fontId="10" fillId="10" borderId="13" xfId="1" applyNumberFormat="1" applyFont="1" applyFill="1" applyBorder="1" applyAlignment="1" applyProtection="1">
      <alignment horizontal="center" vertical="center" wrapText="1"/>
      <protection locked="0"/>
    </xf>
    <xf numFmtId="2" fontId="10" fillId="10" borderId="6" xfId="1" applyNumberFormat="1" applyFont="1" applyFill="1" applyBorder="1" applyAlignment="1" applyProtection="1">
      <alignment horizontal="center" vertical="center" wrapText="1"/>
      <protection locked="0"/>
    </xf>
    <xf numFmtId="0" fontId="10" fillId="9" borderId="5" xfId="0" applyFont="1" applyFill="1" applyBorder="1" applyAlignment="1" applyProtection="1">
      <alignment horizontal="justify" vertical="center" wrapText="1"/>
    </xf>
    <xf numFmtId="0" fontId="10" fillId="9" borderId="13" xfId="0" applyFont="1" applyFill="1" applyBorder="1" applyAlignment="1" applyProtection="1">
      <alignment horizontal="justify" vertical="center" wrapText="1"/>
    </xf>
    <xf numFmtId="0" fontId="10" fillId="9" borderId="6" xfId="0" applyFont="1" applyFill="1" applyBorder="1" applyAlignment="1" applyProtection="1">
      <alignment horizontal="justify" vertical="center" wrapText="1"/>
    </xf>
    <xf numFmtId="0" fontId="10" fillId="10" borderId="5" xfId="0" applyFont="1" applyFill="1" applyBorder="1" applyAlignment="1" applyProtection="1">
      <alignment horizontal="justify" vertical="center" wrapText="1"/>
      <protection locked="0"/>
    </xf>
    <xf numFmtId="0" fontId="10" fillId="10" borderId="13" xfId="0" applyFont="1" applyFill="1" applyBorder="1" applyAlignment="1" applyProtection="1">
      <alignment horizontal="justify" vertical="center" wrapText="1"/>
      <protection locked="0"/>
    </xf>
    <xf numFmtId="0" fontId="10" fillId="10" borderId="6" xfId="0" applyFont="1" applyFill="1" applyBorder="1" applyAlignment="1" applyProtection="1">
      <alignment horizontal="justify" vertical="center" wrapText="1"/>
      <protection locked="0"/>
    </xf>
    <xf numFmtId="0" fontId="11" fillId="0" borderId="3" xfId="0" applyFont="1" applyFill="1" applyBorder="1" applyAlignment="1" applyProtection="1">
      <alignment horizontal="center" vertical="center" wrapText="1"/>
    </xf>
    <xf numFmtId="0" fontId="11" fillId="9" borderId="14" xfId="0" applyFont="1" applyFill="1" applyBorder="1" applyAlignment="1" applyProtection="1">
      <alignment horizontal="center" vertical="center" wrapText="1"/>
    </xf>
    <xf numFmtId="0" fontId="11" fillId="9" borderId="16" xfId="0" applyFont="1" applyFill="1" applyBorder="1" applyAlignment="1" applyProtection="1">
      <alignment horizontal="center" vertical="center" wrapText="1"/>
    </xf>
    <xf numFmtId="0" fontId="11" fillId="9" borderId="17" xfId="0" applyFont="1" applyFill="1" applyBorder="1" applyAlignment="1" applyProtection="1">
      <alignment horizontal="center" vertical="center" wrapText="1"/>
    </xf>
    <xf numFmtId="0" fontId="11" fillId="9" borderId="15" xfId="0" applyFont="1" applyFill="1" applyBorder="1" applyAlignment="1" applyProtection="1">
      <alignment horizontal="center" vertical="center" wrapText="1"/>
    </xf>
    <xf numFmtId="0" fontId="11" fillId="9" borderId="18" xfId="0" applyFont="1" applyFill="1" applyBorder="1" applyAlignment="1" applyProtection="1">
      <alignment horizontal="center" vertical="center" wrapText="1"/>
    </xf>
    <xf numFmtId="0" fontId="11" fillId="9" borderId="19" xfId="0" applyFont="1" applyFill="1" applyBorder="1" applyAlignment="1" applyProtection="1">
      <alignment horizontal="center" vertical="center" wrapText="1"/>
    </xf>
    <xf numFmtId="44" fontId="10" fillId="0" borderId="5" xfId="4" applyFont="1" applyFill="1" applyBorder="1" applyAlignment="1" applyProtection="1">
      <alignment horizontal="center" vertical="center" wrapText="1"/>
    </xf>
    <xf numFmtId="44" fontId="10" fillId="0" borderId="6" xfId="4" applyFont="1" applyFill="1" applyBorder="1" applyAlignment="1" applyProtection="1">
      <alignment horizontal="center" vertical="center" wrapText="1"/>
    </xf>
    <xf numFmtId="44" fontId="10" fillId="9" borderId="5" xfId="4" applyFont="1" applyFill="1" applyBorder="1" applyAlignment="1" applyProtection="1">
      <alignment horizontal="justify" vertical="center" wrapText="1"/>
    </xf>
    <xf numFmtId="44" fontId="10" fillId="9" borderId="13" xfId="4" applyFont="1" applyFill="1" applyBorder="1" applyAlignment="1" applyProtection="1">
      <alignment horizontal="justify" vertical="center" wrapText="1"/>
    </xf>
    <xf numFmtId="44" fontId="10" fillId="9" borderId="6" xfId="4" applyFont="1" applyFill="1" applyBorder="1" applyAlignment="1" applyProtection="1">
      <alignment horizontal="justify" vertical="center" wrapText="1"/>
    </xf>
    <xf numFmtId="44" fontId="10" fillId="9" borderId="5" xfId="4" applyFont="1" applyFill="1" applyBorder="1" applyAlignment="1" applyProtection="1">
      <alignment horizontal="center" vertical="center" wrapText="1"/>
    </xf>
    <xf numFmtId="44" fontId="10" fillId="9" borderId="13" xfId="4" applyFont="1" applyFill="1" applyBorder="1" applyAlignment="1" applyProtection="1">
      <alignment horizontal="center" vertical="center" wrapText="1"/>
    </xf>
    <xf numFmtId="44" fontId="10" fillId="9" borderId="6" xfId="4"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9" borderId="5" xfId="0" applyFont="1" applyFill="1" applyBorder="1" applyAlignment="1" applyProtection="1">
      <alignment horizontal="center" vertical="center" wrapText="1"/>
    </xf>
    <xf numFmtId="0" fontId="10" fillId="9" borderId="13" xfId="0" applyFont="1" applyFill="1" applyBorder="1" applyAlignment="1" applyProtection="1">
      <alignment horizontal="center" vertical="center" wrapText="1"/>
    </xf>
    <xf numFmtId="0" fontId="10" fillId="9" borderId="6" xfId="0" applyFont="1" applyFill="1" applyBorder="1" applyAlignment="1" applyProtection="1">
      <alignment horizontal="center" vertical="center" wrapText="1"/>
    </xf>
    <xf numFmtId="0" fontId="10" fillId="9" borderId="4" xfId="0" applyNumberFormat="1" applyFont="1" applyFill="1" applyBorder="1" applyAlignment="1" applyProtection="1">
      <alignment horizontal="center" vertical="center" wrapText="1"/>
    </xf>
    <xf numFmtId="8" fontId="10" fillId="9" borderId="4" xfId="1" applyNumberFormat="1" applyFont="1" applyFill="1" applyBorder="1" applyAlignment="1" applyProtection="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center" vertical="center" textRotation="90" wrapText="1"/>
    </xf>
    <xf numFmtId="0" fontId="6" fillId="0" borderId="9" xfId="2" applyFont="1" applyBorder="1" applyAlignment="1">
      <alignment horizontal="left"/>
    </xf>
    <xf numFmtId="0" fontId="6" fillId="0" borderId="10" xfId="2" applyFont="1" applyBorder="1" applyAlignment="1">
      <alignment horizontal="left"/>
    </xf>
    <xf numFmtId="0" fontId="15" fillId="6" borderId="9" xfId="2" applyFont="1" applyFill="1" applyBorder="1" applyAlignment="1">
      <alignment horizontal="center"/>
    </xf>
    <xf numFmtId="0" fontId="15" fillId="6" borderId="10" xfId="2" applyFont="1" applyFill="1" applyBorder="1" applyAlignment="1">
      <alignment horizontal="center"/>
    </xf>
    <xf numFmtId="2" fontId="10" fillId="0" borderId="5" xfId="1" applyNumberFormat="1" applyFont="1" applyFill="1" applyBorder="1" applyAlignment="1" applyProtection="1">
      <alignment horizontal="center" vertical="center" wrapText="1"/>
      <protection locked="0"/>
    </xf>
    <xf numFmtId="2" fontId="10" fillId="0" borderId="13" xfId="1" applyNumberFormat="1" applyFont="1" applyFill="1" applyBorder="1" applyAlignment="1" applyProtection="1">
      <alignment horizontal="center" vertical="center" wrapText="1"/>
      <protection locked="0"/>
    </xf>
    <xf numFmtId="2" fontId="10" fillId="0" borderId="6" xfId="1" applyNumberFormat="1" applyFont="1" applyFill="1" applyBorder="1" applyAlignment="1" applyProtection="1">
      <alignment horizontal="center" vertical="center" wrapText="1"/>
      <protection locked="0"/>
    </xf>
  </cellXfs>
  <cellStyles count="5">
    <cellStyle name="Millares" xfId="1" builtinId="3"/>
    <cellStyle name="Moneda" xfId="4" builtinId="4"/>
    <cellStyle name="Normal" xfId="0" builtinId="0"/>
    <cellStyle name="Normal 2" xfId="2"/>
    <cellStyle name="Normal_Hoja1 (2)" xfId="3"/>
  </cellStyles>
  <dxfs count="74">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Arial Narrow"/>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Narrow"/>
        <scheme val="none"/>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Narrow"/>
        <scheme val="none"/>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vertical="center" textRotation="0" wrapText="1" indent="0" justifyLastLine="0" shrinkToFit="0" readingOrder="0"/>
    </dxf>
    <dxf>
      <font>
        <color theme="0"/>
      </font>
      <fill>
        <patternFill>
          <bgColor rgb="FF6E137A"/>
        </patternFill>
      </fill>
    </dxf>
    <dxf>
      <font>
        <color theme="0"/>
      </font>
      <fill>
        <patternFill>
          <bgColor rgb="FF6E137A"/>
        </patternFill>
      </fill>
    </dxf>
    <dxf>
      <font>
        <color theme="0"/>
      </font>
      <fill>
        <patternFill>
          <bgColor rgb="FF6E137A"/>
        </patternFill>
      </fill>
    </dxf>
    <dxf>
      <font>
        <b/>
        <i val="0"/>
        <color theme="0"/>
      </font>
      <fill>
        <patternFill>
          <bgColor rgb="FF167418"/>
        </patternFill>
      </fill>
    </dxf>
    <dxf>
      <font>
        <b/>
        <i val="0"/>
        <color theme="0"/>
      </font>
      <fill>
        <patternFill>
          <bgColor rgb="FFE1C000"/>
        </patternFill>
      </fill>
    </dxf>
    <dxf>
      <font>
        <b/>
        <i val="0"/>
        <color theme="0"/>
      </font>
      <fill>
        <patternFill>
          <bgColor rgb="FFC00000"/>
        </patternFill>
      </fill>
    </dxf>
    <dxf>
      <font>
        <b/>
        <i val="0"/>
        <color theme="0"/>
      </font>
      <fill>
        <patternFill>
          <bgColor rgb="FF7F7F7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rgb="FF167418"/>
        </patternFill>
      </fill>
    </dxf>
    <dxf>
      <font>
        <b/>
        <i val="0"/>
        <color theme="0"/>
      </font>
      <fill>
        <patternFill>
          <bgColor rgb="FFE1C000"/>
        </patternFill>
      </fill>
    </dxf>
    <dxf>
      <font>
        <b/>
        <i val="0"/>
        <color theme="0"/>
      </font>
      <fill>
        <patternFill>
          <bgColor rgb="FFC00000"/>
        </patternFill>
      </fill>
    </dxf>
    <dxf>
      <font>
        <b/>
        <i val="0"/>
        <color theme="0"/>
      </font>
      <fill>
        <patternFill>
          <bgColor rgb="FF7F7F7F"/>
        </patternFill>
      </fill>
    </dxf>
    <dxf>
      <font>
        <b/>
        <i val="0"/>
        <color theme="0"/>
      </font>
      <fill>
        <patternFill>
          <bgColor rgb="FF167418"/>
        </patternFill>
      </fill>
    </dxf>
    <dxf>
      <font>
        <b/>
        <i val="0"/>
        <color theme="0"/>
      </font>
      <fill>
        <patternFill>
          <bgColor rgb="FFE1C000"/>
        </patternFill>
      </fill>
    </dxf>
    <dxf>
      <font>
        <b/>
        <i val="0"/>
        <color theme="0"/>
      </font>
      <fill>
        <patternFill>
          <bgColor rgb="FFC00000"/>
        </patternFill>
      </fill>
    </dxf>
    <dxf>
      <font>
        <b/>
        <i val="0"/>
        <color theme="0"/>
      </font>
      <fill>
        <patternFill>
          <bgColor rgb="FF7F7F7F"/>
        </patternFill>
      </fill>
    </dxf>
    <dxf>
      <font>
        <b/>
        <i val="0"/>
        <color theme="0"/>
      </font>
      <fill>
        <patternFill>
          <bgColor rgb="FF167418"/>
        </patternFill>
      </fill>
    </dxf>
    <dxf>
      <font>
        <b/>
        <i val="0"/>
        <color theme="0"/>
      </font>
      <fill>
        <patternFill>
          <bgColor rgb="FFE1C000"/>
        </patternFill>
      </fill>
    </dxf>
    <dxf>
      <font>
        <b/>
        <i val="0"/>
        <color theme="0"/>
      </font>
      <fill>
        <patternFill>
          <bgColor rgb="FFC00000"/>
        </patternFill>
      </fill>
    </dxf>
    <dxf>
      <font>
        <b/>
        <i val="0"/>
        <color theme="0"/>
      </font>
      <fill>
        <patternFill>
          <bgColor rgb="FF7F7F7F"/>
        </patternFill>
      </fill>
    </dxf>
    <dxf>
      <font>
        <b/>
        <i val="0"/>
        <color theme="0"/>
      </font>
      <fill>
        <patternFill>
          <bgColor rgb="FF167418"/>
        </patternFill>
      </fill>
    </dxf>
    <dxf>
      <font>
        <b/>
        <i val="0"/>
        <color theme="0"/>
      </font>
      <fill>
        <patternFill>
          <bgColor rgb="FFE1C000"/>
        </patternFill>
      </fill>
    </dxf>
    <dxf>
      <font>
        <b/>
        <i val="0"/>
        <color theme="0"/>
      </font>
      <fill>
        <patternFill>
          <bgColor rgb="FFC00000"/>
        </patternFill>
      </fill>
    </dxf>
    <dxf>
      <font>
        <b/>
        <i val="0"/>
        <color theme="0"/>
      </font>
      <fill>
        <patternFill>
          <bgColor rgb="FF7F7F7F"/>
        </patternFill>
      </fill>
    </dxf>
    <dxf>
      <font>
        <b/>
        <i val="0"/>
        <color theme="0"/>
      </font>
      <fill>
        <patternFill>
          <bgColor rgb="FF167418"/>
        </patternFill>
      </fill>
    </dxf>
    <dxf>
      <font>
        <b/>
        <i val="0"/>
        <color theme="0"/>
      </font>
      <fill>
        <patternFill>
          <bgColor rgb="FFE1C000"/>
        </patternFill>
      </fill>
    </dxf>
    <dxf>
      <font>
        <b/>
        <i val="0"/>
        <color theme="0"/>
      </font>
      <fill>
        <patternFill>
          <bgColor rgb="FFC00000"/>
        </patternFill>
      </fill>
    </dxf>
    <dxf>
      <font>
        <b/>
        <i val="0"/>
        <color theme="0"/>
      </font>
      <fill>
        <patternFill>
          <bgColor rgb="FF7F7F7F"/>
        </patternFill>
      </fill>
    </dxf>
    <dxf>
      <font>
        <b/>
        <i val="0"/>
        <color theme="0"/>
      </font>
      <fill>
        <patternFill>
          <bgColor rgb="FF167418"/>
        </patternFill>
      </fill>
    </dxf>
    <dxf>
      <font>
        <b/>
        <i val="0"/>
        <color theme="0"/>
      </font>
      <fill>
        <patternFill>
          <bgColor rgb="FFE1C000"/>
        </patternFill>
      </fill>
    </dxf>
    <dxf>
      <font>
        <b/>
        <i val="0"/>
        <color theme="0"/>
      </font>
      <fill>
        <patternFill>
          <bgColor rgb="FFC00000"/>
        </patternFill>
      </fill>
    </dxf>
    <dxf>
      <font>
        <b/>
        <i val="0"/>
        <color theme="0"/>
      </font>
      <fill>
        <patternFill>
          <bgColor rgb="FF7F7F7F"/>
        </patternFill>
      </fill>
    </dxf>
    <dxf>
      <font>
        <b/>
        <i val="0"/>
        <color theme="0"/>
      </font>
      <fill>
        <patternFill>
          <bgColor rgb="FF167418"/>
        </patternFill>
      </fill>
    </dxf>
    <dxf>
      <font>
        <b/>
        <i val="0"/>
        <color theme="0"/>
      </font>
      <fill>
        <patternFill>
          <bgColor rgb="FFE1C000"/>
        </patternFill>
      </fill>
    </dxf>
    <dxf>
      <font>
        <b/>
        <i val="0"/>
        <color theme="0"/>
      </font>
      <fill>
        <patternFill>
          <bgColor rgb="FFC00000"/>
        </patternFill>
      </fill>
    </dxf>
    <dxf>
      <font>
        <b/>
        <i val="0"/>
        <color theme="0"/>
      </font>
      <fill>
        <patternFill>
          <bgColor rgb="FF7F7F7F"/>
        </patternFill>
      </fill>
    </dxf>
    <dxf>
      <font>
        <b/>
        <i val="0"/>
        <color theme="0"/>
      </font>
      <fill>
        <patternFill>
          <bgColor rgb="FF167418"/>
        </patternFill>
      </fill>
    </dxf>
    <dxf>
      <font>
        <b/>
        <i val="0"/>
        <color theme="0"/>
      </font>
      <fill>
        <patternFill>
          <bgColor rgb="FFE1C000"/>
        </patternFill>
      </fill>
    </dxf>
    <dxf>
      <font>
        <b/>
        <i val="0"/>
        <color theme="0"/>
      </font>
      <fill>
        <patternFill>
          <bgColor rgb="FFC00000"/>
        </patternFill>
      </fill>
    </dxf>
    <dxf>
      <font>
        <b/>
        <i val="0"/>
        <color theme="0"/>
      </font>
      <fill>
        <patternFill>
          <bgColor rgb="FF7F7F7F"/>
        </patternFill>
      </fill>
    </dxf>
    <dxf>
      <font>
        <b/>
        <i val="0"/>
        <color theme="0"/>
      </font>
      <fill>
        <patternFill>
          <bgColor rgb="FF167418"/>
        </patternFill>
      </fill>
    </dxf>
    <dxf>
      <font>
        <b/>
        <i val="0"/>
        <color theme="0"/>
      </font>
      <fill>
        <patternFill>
          <bgColor rgb="FFE1C000"/>
        </patternFill>
      </fill>
    </dxf>
    <dxf>
      <font>
        <b/>
        <i val="0"/>
        <color theme="0"/>
      </font>
      <fill>
        <patternFill>
          <bgColor rgb="FFC00000"/>
        </patternFill>
      </fill>
    </dxf>
    <dxf>
      <font>
        <b/>
        <i val="0"/>
        <color theme="0"/>
      </font>
      <fill>
        <patternFill>
          <bgColor rgb="FF7F7F7F"/>
        </patternFill>
      </fill>
    </dxf>
    <dxf>
      <font>
        <b/>
        <i val="0"/>
        <color theme="0"/>
      </font>
      <fill>
        <patternFill>
          <bgColor rgb="FF167418"/>
        </patternFill>
      </fill>
    </dxf>
    <dxf>
      <font>
        <b/>
        <i val="0"/>
        <color theme="0"/>
      </font>
      <fill>
        <patternFill>
          <bgColor rgb="FFE1C000"/>
        </patternFill>
      </fill>
    </dxf>
    <dxf>
      <font>
        <b/>
        <i val="0"/>
        <color theme="0"/>
      </font>
      <fill>
        <patternFill>
          <bgColor rgb="FFC00000"/>
        </patternFill>
      </fill>
    </dxf>
    <dxf>
      <font>
        <b/>
        <i val="0"/>
        <color theme="0"/>
      </font>
      <fill>
        <patternFill>
          <bgColor rgb="FF7F7F7F"/>
        </patternFill>
      </fill>
    </dxf>
    <dxf>
      <font>
        <b/>
        <i val="0"/>
        <color theme="0"/>
      </font>
      <fill>
        <patternFill>
          <bgColor rgb="FF167418"/>
        </patternFill>
      </fill>
    </dxf>
    <dxf>
      <font>
        <b/>
        <i val="0"/>
        <color theme="0"/>
      </font>
      <fill>
        <patternFill>
          <bgColor rgb="FFE1C000"/>
        </patternFill>
      </fill>
    </dxf>
    <dxf>
      <font>
        <b/>
        <i val="0"/>
        <color theme="0"/>
      </font>
      <fill>
        <patternFill>
          <bgColor rgb="FFC00000"/>
        </patternFill>
      </fill>
    </dxf>
    <dxf>
      <font>
        <b/>
        <i val="0"/>
        <color theme="0"/>
      </font>
      <fill>
        <patternFill>
          <bgColor rgb="FF7F7F7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57150</xdr:rowOff>
    </xdr:from>
    <xdr:to>
      <xdr:col>2</xdr:col>
      <xdr:colOff>760704</xdr:colOff>
      <xdr:row>4</xdr:row>
      <xdr:rowOff>166347</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23900" y="57150"/>
          <a:ext cx="1465554" cy="9092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pelayo/Desktop/Users/epelayo/Library/Containers/com.microsoft.Excel/Data/Documents/C:/Users/leticia.rodriguez/Desktop/MIR%202019%20Originales/SE_DGC_MIR_201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ntoe_In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oe_Ind"/>
    </sheetNames>
    <sheetDataSet>
      <sheetData sheetId="0" refreshError="1"/>
    </sheetDataSet>
  </externalBook>
</externalLink>
</file>

<file path=xl/tables/table1.xml><?xml version="1.0" encoding="utf-8"?>
<table xmlns="http://schemas.openxmlformats.org/spreadsheetml/2006/main" id="2" name="Tabla2" displayName="Tabla2" ref="A12:F40" totalsRowShown="0" headerRowDxfId="18" dataDxfId="17" headerRowCellStyle="Normal 2" dataCellStyle="Normal 2">
  <autoFilter ref="A12:F40"/>
  <tableColumns count="6">
    <tableColumn id="1" name="Unidad Administrativa" dataDxfId="16" dataCellStyle="Normal 2"/>
    <tableColumn id="2" name="Descripción Unidad Administrativa" dataDxfId="15" dataCellStyle="Normal 2"/>
    <tableColumn id="3" name="Alineación de Objetivo Estratégico" dataDxfId="14" dataCellStyle="Normal 2"/>
    <tableColumn id="4" name="Programa Presupuesto" dataDxfId="13" dataCellStyle="Normal 2"/>
    <tableColumn id="5" name="OE" dataDxfId="12" dataCellStyle="Normal 2"/>
    <tableColumn id="6" name="Secretaría" dataDxfId="11" dataCellStyle="Normal 2"/>
  </tableColumns>
  <tableStyleInfo name="TableStyleLight3" showFirstColumn="0" showLastColumn="0" showRowStripes="1" showColumnStripes="0"/>
</table>
</file>

<file path=xl/tables/table2.xml><?xml version="1.0" encoding="utf-8"?>
<table xmlns="http://schemas.openxmlformats.org/spreadsheetml/2006/main" id="5" name="Tabla5" displayName="Tabla5" ref="A1:I8" totalsRowShown="0" headerRowDxfId="10" dataDxfId="9" headerRowCellStyle="Normal 2" dataCellStyle="Normal 2">
  <autoFilter ref="A1:I8"/>
  <tableColumns count="9">
    <tableColumn id="1" name="Frecuencia de Medición" dataDxfId="8" dataCellStyle="Normal 2"/>
    <tableColumn id="2" name="Dimensión del Indicador" dataDxfId="7" dataCellStyle="Normal 2"/>
    <tableColumn id="3" name="Tipo de Indicador" dataDxfId="6" dataCellStyle="Normal 2"/>
    <tableColumn id="4" name="Tipo de valor de la meta" dataDxfId="5" dataCellStyle="Normal 2"/>
    <tableColumn id="5" name="Tipo de meta" dataDxfId="4" dataCellStyle="Normal 2"/>
    <tableColumn id="6" name="Comportamiento esperado" dataDxfId="3" dataCellStyle="Normal 2"/>
    <tableColumn id="7" name="Nivel MIR" dataDxfId="2" dataCellStyle="Normal 2"/>
    <tableColumn id="8" name="Unidad de Medida" dataDxfId="1" dataCellStyle="Normal 2"/>
    <tableColumn id="9" name="Columna1" dataDxfId="0" dataCellStyle="Normal 2"/>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83"/>
  <sheetViews>
    <sheetView showGridLines="0" tabSelected="1" topLeftCell="AU1" zoomScale="70" zoomScaleNormal="70" zoomScaleSheetLayoutView="10" zoomScalePageLayoutView="70" workbookViewId="0">
      <selection activeCell="BE42" sqref="BE42"/>
    </sheetView>
  </sheetViews>
  <sheetFormatPr baseColWidth="10" defaultColWidth="11.42578125" defaultRowHeight="15.75" x14ac:dyDescent="0.3"/>
  <cols>
    <col min="1" max="1" width="10.85546875" style="1" customWidth="1"/>
    <col min="2" max="2" width="10.85546875" style="2" customWidth="1"/>
    <col min="3" max="3" width="15.85546875" style="2" customWidth="1"/>
    <col min="4" max="14" width="45.85546875" style="2" customWidth="1"/>
    <col min="15" max="17" width="45.85546875" style="2" hidden="1" customWidth="1"/>
    <col min="18" max="19" width="15.85546875" style="2" customWidth="1"/>
    <col min="20" max="20" width="3.85546875" style="2" customWidth="1"/>
    <col min="21" max="23" width="15.85546875" style="2" customWidth="1"/>
    <col min="24" max="25" width="45.85546875" style="2" customWidth="1"/>
    <col min="26" max="30" width="15.85546875" style="2" customWidth="1"/>
    <col min="31" max="31" width="15.85546875" style="3" customWidth="1"/>
    <col min="32" max="32" width="15.85546875" style="2" customWidth="1"/>
    <col min="33" max="33" width="45.85546875" style="2" customWidth="1"/>
    <col min="34" max="36" width="15.85546875" style="4" customWidth="1"/>
    <col min="37" max="37" width="15.85546875" style="2" customWidth="1"/>
    <col min="38" max="38" width="15.85546875" style="4" customWidth="1"/>
    <col min="39" max="39" width="45.85546875" style="2" customWidth="1"/>
    <col min="40" max="42" width="15.85546875" style="4" customWidth="1"/>
    <col min="43" max="43" width="15.85546875" style="2" customWidth="1"/>
    <col min="44" max="44" width="15.85546875" style="4" customWidth="1"/>
    <col min="45" max="45" width="45.85546875" style="2" customWidth="1"/>
    <col min="46" max="48" width="15.85546875" style="4" customWidth="1"/>
    <col min="49" max="49" width="15.85546875" style="2" customWidth="1"/>
    <col min="50" max="50" width="15.85546875" style="4" customWidth="1"/>
    <col min="51" max="51" width="45.85546875" style="2" customWidth="1"/>
    <col min="52" max="54" width="15.85546875" style="4" customWidth="1"/>
    <col min="55" max="55" width="15.85546875" style="2" customWidth="1"/>
    <col min="56" max="56" width="15.85546875" style="4" customWidth="1"/>
    <col min="57" max="57" width="45.85546875" style="2" customWidth="1"/>
    <col min="58" max="60" width="15.85546875" style="4" customWidth="1"/>
    <col min="61" max="61" width="15.85546875" style="2" customWidth="1"/>
    <col min="62" max="62" width="15.85546875" style="4" customWidth="1"/>
    <col min="63" max="63" width="45.85546875" style="2" customWidth="1"/>
    <col min="64" max="64" width="18.5703125" style="2" customWidth="1"/>
    <col min="65" max="65" width="45.85546875" style="2" customWidth="1"/>
    <col min="66" max="66" width="15.85546875" style="5" customWidth="1"/>
    <col min="67" max="67" width="45.85546875" style="2" customWidth="1"/>
    <col min="68" max="68" width="20.85546875" style="24" customWidth="1"/>
    <col min="69" max="69" width="22.140625" style="24" bestFit="1" customWidth="1"/>
    <col min="70" max="70" width="12.85546875" style="6" customWidth="1"/>
    <col min="71" max="71" width="45.85546875" style="128" customWidth="1"/>
    <col min="72" max="72" width="15.85546875" style="6" customWidth="1"/>
    <col min="73" max="74" width="12.85546875" style="6" customWidth="1"/>
    <col min="75" max="75" width="12.85546875" style="2" customWidth="1"/>
    <col min="76" max="76" width="14.140625" style="2" customWidth="1"/>
    <col min="77" max="77" width="12.42578125" style="2" customWidth="1"/>
    <col min="78" max="78" width="45.85546875" style="121" customWidth="1"/>
    <col min="79" max="83" width="14.85546875" style="2" customWidth="1"/>
    <col min="84" max="84" width="12.85546875" style="2" hidden="1" customWidth="1"/>
    <col min="85" max="85" width="45.85546875" style="121" hidden="1" customWidth="1"/>
    <col min="86" max="91" width="12.85546875" style="2" hidden="1" customWidth="1"/>
    <col min="92" max="92" width="45.85546875" style="121" hidden="1" customWidth="1"/>
    <col min="93" max="97" width="12.85546875" style="2" hidden="1" customWidth="1"/>
    <col min="98" max="98" width="14.140625" style="2" customWidth="1"/>
    <col min="99" max="16384" width="11.42578125" style="2"/>
  </cols>
  <sheetData>
    <row r="1" spans="1:97" x14ac:dyDescent="0.3">
      <c r="BP1" s="2"/>
      <c r="BQ1" s="2"/>
    </row>
    <row r="2" spans="1:97" x14ac:dyDescent="0.3">
      <c r="G2" s="157"/>
      <c r="H2" s="157"/>
      <c r="BP2" s="2"/>
      <c r="BQ2" s="2"/>
    </row>
    <row r="3" spans="1:97" x14ac:dyDescent="0.3">
      <c r="D3" s="195" t="s">
        <v>826</v>
      </c>
      <c r="E3" s="195"/>
      <c r="F3" s="195"/>
      <c r="G3" s="157"/>
      <c r="H3" s="157"/>
      <c r="BP3" s="2"/>
      <c r="BQ3" s="2"/>
    </row>
    <row r="4" spans="1:97" x14ac:dyDescent="0.3">
      <c r="BP4" s="2"/>
      <c r="BQ4" s="2"/>
    </row>
    <row r="5" spans="1:97" x14ac:dyDescent="0.3">
      <c r="BP5" s="2"/>
      <c r="BQ5" s="2"/>
    </row>
    <row r="6" spans="1:97" ht="19.350000000000001" customHeight="1" x14ac:dyDescent="0.3">
      <c r="B6" s="196" t="s">
        <v>0</v>
      </c>
      <c r="C6" s="197"/>
      <c r="D6" s="198" t="s">
        <v>175</v>
      </c>
      <c r="E6" s="199"/>
      <c r="F6" s="200"/>
      <c r="G6" s="7"/>
      <c r="H6" s="7"/>
      <c r="I6" s="7"/>
      <c r="BP6" s="2"/>
      <c r="BQ6" s="2"/>
    </row>
    <row r="7" spans="1:97" s="9" customFormat="1" ht="33.950000000000003" customHeight="1" x14ac:dyDescent="0.3">
      <c r="A7" s="1"/>
      <c r="B7" s="201" t="s">
        <v>2</v>
      </c>
      <c r="C7" s="202"/>
      <c r="D7" s="203" t="str">
        <f>IF(D6=0,"",VLOOKUP(D6,Catálogos!B14:C40,2,FALSE))</f>
        <v>Promover el pleno ejercicio de los derechos de acceso a la información pública y de protección de datos personales, así como la transparencia y apertura de las instituciones públicas.</v>
      </c>
      <c r="E7" s="204"/>
      <c r="F7" s="205"/>
      <c r="G7" s="8"/>
      <c r="H7" s="8"/>
      <c r="I7" s="8"/>
      <c r="AE7" s="10"/>
      <c r="AH7" s="11"/>
      <c r="AI7" s="11"/>
      <c r="AJ7" s="11"/>
      <c r="AL7" s="11"/>
      <c r="AN7" s="11"/>
      <c r="AO7" s="11"/>
      <c r="AP7" s="11"/>
      <c r="AR7" s="11"/>
      <c r="AT7" s="11"/>
      <c r="AU7" s="11"/>
      <c r="AV7" s="11"/>
      <c r="AX7" s="11"/>
      <c r="AZ7" s="11"/>
      <c r="BA7" s="11"/>
      <c r="BB7" s="11"/>
      <c r="BD7" s="11"/>
      <c r="BF7" s="11"/>
      <c r="BG7" s="11"/>
      <c r="BH7" s="11"/>
      <c r="BJ7" s="11"/>
      <c r="BN7" s="12"/>
      <c r="BR7" s="13"/>
      <c r="BS7" s="128"/>
      <c r="BT7" s="13"/>
      <c r="BU7" s="13"/>
      <c r="BV7" s="13"/>
      <c r="BZ7" s="121"/>
      <c r="CG7" s="121"/>
      <c r="CN7" s="121"/>
    </row>
    <row r="8" spans="1:97" ht="19.350000000000001" customHeight="1" x14ac:dyDescent="0.3">
      <c r="B8" s="196" t="s">
        <v>3</v>
      </c>
      <c r="C8" s="197"/>
      <c r="D8" s="198" t="str">
        <f>IF(D6=0,"",VLOOKUP(D6,Catálogos!B14:D40,3,FALSE))</f>
        <v>E002 - Promover el pleno ejercicio de los derechos de acceso a la información pública y de protección de datos personales.</v>
      </c>
      <c r="E8" s="199"/>
      <c r="F8" s="200"/>
      <c r="G8" s="7"/>
      <c r="H8" s="7"/>
      <c r="I8" s="7"/>
      <c r="BP8" s="2"/>
      <c r="BQ8" s="2"/>
    </row>
    <row r="9" spans="1:97" x14ac:dyDescent="0.3">
      <c r="BP9" s="2"/>
      <c r="BQ9" s="2"/>
    </row>
    <row r="10" spans="1:97" s="9" customFormat="1" ht="15" customHeight="1" x14ac:dyDescent="0.3">
      <c r="A10" s="207"/>
      <c r="B10" s="208" t="s">
        <v>4</v>
      </c>
      <c r="C10" s="208" t="s">
        <v>5</v>
      </c>
      <c r="D10" s="208" t="s">
        <v>6</v>
      </c>
      <c r="E10" s="208" t="s">
        <v>7</v>
      </c>
      <c r="F10" s="208"/>
      <c r="G10" s="208"/>
      <c r="H10" s="208"/>
      <c r="I10" s="208"/>
      <c r="J10" s="208"/>
      <c r="K10" s="208"/>
      <c r="L10" s="208"/>
      <c r="M10" s="208"/>
      <c r="N10" s="208"/>
      <c r="O10" s="208"/>
      <c r="P10" s="208"/>
      <c r="Q10" s="208"/>
      <c r="R10" s="208"/>
      <c r="S10" s="208"/>
      <c r="T10" s="208"/>
      <c r="U10" s="208"/>
      <c r="V10" s="208"/>
      <c r="W10" s="208"/>
      <c r="X10" s="208" t="s">
        <v>8</v>
      </c>
      <c r="Y10" s="208" t="s">
        <v>9</v>
      </c>
      <c r="Z10" s="208" t="s">
        <v>10</v>
      </c>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10" t="s">
        <v>11</v>
      </c>
      <c r="BM10" s="211"/>
      <c r="BN10" s="211"/>
      <c r="BO10" s="211"/>
      <c r="BP10" s="211"/>
      <c r="BQ10" s="212"/>
      <c r="BR10" s="208" t="s">
        <v>82</v>
      </c>
      <c r="BS10" s="208"/>
      <c r="BT10" s="208"/>
      <c r="BU10" s="208"/>
      <c r="BV10" s="208"/>
      <c r="BW10" s="208"/>
      <c r="BX10" s="208"/>
      <c r="BY10" s="208" t="s">
        <v>83</v>
      </c>
      <c r="BZ10" s="208"/>
      <c r="CA10" s="208"/>
      <c r="CB10" s="208"/>
      <c r="CC10" s="208"/>
      <c r="CD10" s="208"/>
      <c r="CE10" s="208"/>
      <c r="CF10" s="208" t="s">
        <v>84</v>
      </c>
      <c r="CG10" s="208"/>
      <c r="CH10" s="208"/>
      <c r="CI10" s="208"/>
      <c r="CJ10" s="208"/>
      <c r="CK10" s="208"/>
      <c r="CL10" s="208"/>
      <c r="CM10" s="208" t="s">
        <v>85</v>
      </c>
      <c r="CN10" s="208"/>
      <c r="CO10" s="208"/>
      <c r="CP10" s="208"/>
      <c r="CQ10" s="208"/>
      <c r="CR10" s="208"/>
      <c r="CS10" s="208"/>
    </row>
    <row r="11" spans="1:97" s="9" customFormat="1" ht="15.75" customHeight="1" x14ac:dyDescent="0.3">
      <c r="A11" s="207"/>
      <c r="B11" s="208"/>
      <c r="C11" s="208"/>
      <c r="D11" s="208"/>
      <c r="E11" s="206" t="s">
        <v>12</v>
      </c>
      <c r="F11" s="206" t="s">
        <v>13</v>
      </c>
      <c r="G11" s="206" t="s">
        <v>14</v>
      </c>
      <c r="H11" s="206" t="s">
        <v>15</v>
      </c>
      <c r="I11" s="206" t="s">
        <v>15</v>
      </c>
      <c r="J11" s="206" t="s">
        <v>15</v>
      </c>
      <c r="K11" s="206" t="s">
        <v>15</v>
      </c>
      <c r="L11" s="206" t="s">
        <v>15</v>
      </c>
      <c r="M11" s="206" t="s">
        <v>15</v>
      </c>
      <c r="N11" s="206" t="s">
        <v>15</v>
      </c>
      <c r="O11" s="206" t="s">
        <v>15</v>
      </c>
      <c r="P11" s="206" t="s">
        <v>15</v>
      </c>
      <c r="Q11" s="206" t="s">
        <v>15</v>
      </c>
      <c r="R11" s="206" t="s">
        <v>16</v>
      </c>
      <c r="S11" s="206" t="s">
        <v>17</v>
      </c>
      <c r="T11" s="206"/>
      <c r="U11" s="206"/>
      <c r="V11" s="206" t="s">
        <v>18</v>
      </c>
      <c r="W11" s="206" t="s">
        <v>19</v>
      </c>
      <c r="X11" s="208"/>
      <c r="Y11" s="208"/>
      <c r="Z11" s="206" t="s">
        <v>20</v>
      </c>
      <c r="AA11" s="206" t="s">
        <v>21</v>
      </c>
      <c r="AB11" s="206" t="s">
        <v>22</v>
      </c>
      <c r="AC11" s="206" t="s">
        <v>23</v>
      </c>
      <c r="AD11" s="206"/>
      <c r="AE11" s="216" t="s">
        <v>24</v>
      </c>
      <c r="AF11" s="206" t="s">
        <v>25</v>
      </c>
      <c r="AG11" s="206" t="s">
        <v>26</v>
      </c>
      <c r="AH11" s="206" t="s">
        <v>27</v>
      </c>
      <c r="AI11" s="206"/>
      <c r="AJ11" s="206"/>
      <c r="AK11" s="206"/>
      <c r="AL11" s="206"/>
      <c r="AM11" s="206"/>
      <c r="AN11" s="206" t="s">
        <v>28</v>
      </c>
      <c r="AO11" s="206"/>
      <c r="AP11" s="206"/>
      <c r="AQ11" s="206"/>
      <c r="AR11" s="206"/>
      <c r="AS11" s="206"/>
      <c r="AT11" s="206" t="s">
        <v>29</v>
      </c>
      <c r="AU11" s="206"/>
      <c r="AV11" s="206"/>
      <c r="AW11" s="206"/>
      <c r="AX11" s="206"/>
      <c r="AY11" s="206"/>
      <c r="AZ11" s="215" t="s">
        <v>30</v>
      </c>
      <c r="BA11" s="215"/>
      <c r="BB11" s="215"/>
      <c r="BC11" s="215"/>
      <c r="BD11" s="215"/>
      <c r="BE11" s="215"/>
      <c r="BF11" s="215" t="s">
        <v>31</v>
      </c>
      <c r="BG11" s="215"/>
      <c r="BH11" s="215"/>
      <c r="BI11" s="215"/>
      <c r="BJ11" s="215"/>
      <c r="BK11" s="215"/>
      <c r="BL11" s="213" t="s">
        <v>81</v>
      </c>
      <c r="BM11" s="215" t="s">
        <v>32</v>
      </c>
      <c r="BN11" s="215" t="s">
        <v>33</v>
      </c>
      <c r="BO11" s="215"/>
      <c r="BP11" s="215" t="s">
        <v>34</v>
      </c>
      <c r="BQ11" s="215" t="s">
        <v>35</v>
      </c>
      <c r="BR11" s="206" t="s">
        <v>33</v>
      </c>
      <c r="BS11" s="206"/>
      <c r="BT11" s="206" t="s">
        <v>86</v>
      </c>
      <c r="BU11" s="206" t="s">
        <v>87</v>
      </c>
      <c r="BV11" s="206" t="s">
        <v>88</v>
      </c>
      <c r="BW11" s="206" t="s">
        <v>89</v>
      </c>
      <c r="BX11" s="206" t="s">
        <v>90</v>
      </c>
      <c r="BY11" s="206" t="s">
        <v>33</v>
      </c>
      <c r="BZ11" s="206"/>
      <c r="CA11" s="206" t="s">
        <v>86</v>
      </c>
      <c r="CB11" s="206" t="s">
        <v>87</v>
      </c>
      <c r="CC11" s="206" t="s">
        <v>88</v>
      </c>
      <c r="CD11" s="206" t="s">
        <v>89</v>
      </c>
      <c r="CE11" s="206" t="s">
        <v>90</v>
      </c>
      <c r="CF11" s="206" t="s">
        <v>33</v>
      </c>
      <c r="CG11" s="206"/>
      <c r="CH11" s="206" t="s">
        <v>86</v>
      </c>
      <c r="CI11" s="206" t="s">
        <v>87</v>
      </c>
      <c r="CJ11" s="206" t="s">
        <v>88</v>
      </c>
      <c r="CK11" s="206" t="s">
        <v>89</v>
      </c>
      <c r="CL11" s="206" t="s">
        <v>90</v>
      </c>
      <c r="CM11" s="206" t="s">
        <v>33</v>
      </c>
      <c r="CN11" s="206"/>
      <c r="CO11" s="206" t="s">
        <v>86</v>
      </c>
      <c r="CP11" s="206" t="s">
        <v>87</v>
      </c>
      <c r="CQ11" s="206" t="s">
        <v>88</v>
      </c>
      <c r="CR11" s="206" t="s">
        <v>89</v>
      </c>
      <c r="CS11" s="206" t="s">
        <v>90</v>
      </c>
    </row>
    <row r="12" spans="1:97" s="9" customFormat="1" ht="63" customHeight="1" x14ac:dyDescent="0.3">
      <c r="A12" s="207"/>
      <c r="B12" s="208"/>
      <c r="C12" s="208"/>
      <c r="D12" s="208"/>
      <c r="E12" s="206"/>
      <c r="F12" s="206"/>
      <c r="G12" s="206"/>
      <c r="H12" s="206"/>
      <c r="I12" s="206"/>
      <c r="J12" s="206"/>
      <c r="K12" s="206"/>
      <c r="L12" s="206"/>
      <c r="M12" s="206"/>
      <c r="N12" s="206"/>
      <c r="O12" s="206"/>
      <c r="P12" s="206"/>
      <c r="Q12" s="206"/>
      <c r="R12" s="206"/>
      <c r="S12" s="206"/>
      <c r="T12" s="209"/>
      <c r="U12" s="206"/>
      <c r="V12" s="206"/>
      <c r="W12" s="206"/>
      <c r="X12" s="208"/>
      <c r="Y12" s="208"/>
      <c r="Z12" s="206"/>
      <c r="AA12" s="206"/>
      <c r="AB12" s="206"/>
      <c r="AC12" s="158" t="s">
        <v>36</v>
      </c>
      <c r="AD12" s="158" t="s">
        <v>37</v>
      </c>
      <c r="AE12" s="216"/>
      <c r="AF12" s="206"/>
      <c r="AG12" s="206"/>
      <c r="AH12" s="14" t="s">
        <v>38</v>
      </c>
      <c r="AI12" s="14" t="s">
        <v>39</v>
      </c>
      <c r="AJ12" s="14" t="s">
        <v>40</v>
      </c>
      <c r="AK12" s="158" t="s">
        <v>41</v>
      </c>
      <c r="AL12" s="14" t="s">
        <v>42</v>
      </c>
      <c r="AM12" s="158" t="s">
        <v>43</v>
      </c>
      <c r="AN12" s="14" t="s">
        <v>44</v>
      </c>
      <c r="AO12" s="14" t="s">
        <v>45</v>
      </c>
      <c r="AP12" s="14" t="s">
        <v>46</v>
      </c>
      <c r="AQ12" s="158" t="s">
        <v>47</v>
      </c>
      <c r="AR12" s="14" t="s">
        <v>42</v>
      </c>
      <c r="AS12" s="158" t="s">
        <v>48</v>
      </c>
      <c r="AT12" s="14" t="s">
        <v>44</v>
      </c>
      <c r="AU12" s="14" t="s">
        <v>45</v>
      </c>
      <c r="AV12" s="14" t="s">
        <v>46</v>
      </c>
      <c r="AW12" s="158" t="s">
        <v>47</v>
      </c>
      <c r="AX12" s="14" t="s">
        <v>42</v>
      </c>
      <c r="AY12" s="158" t="s">
        <v>48</v>
      </c>
      <c r="AZ12" s="15" t="s">
        <v>44</v>
      </c>
      <c r="BA12" s="15" t="s">
        <v>45</v>
      </c>
      <c r="BB12" s="15" t="s">
        <v>46</v>
      </c>
      <c r="BC12" s="159" t="s">
        <v>47</v>
      </c>
      <c r="BD12" s="15" t="s">
        <v>42</v>
      </c>
      <c r="BE12" s="159" t="s">
        <v>48</v>
      </c>
      <c r="BF12" s="15" t="s">
        <v>44</v>
      </c>
      <c r="BG12" s="15" t="s">
        <v>45</v>
      </c>
      <c r="BH12" s="15" t="s">
        <v>46</v>
      </c>
      <c r="BI12" s="159" t="s">
        <v>47</v>
      </c>
      <c r="BJ12" s="15" t="s">
        <v>42</v>
      </c>
      <c r="BK12" s="159" t="s">
        <v>48</v>
      </c>
      <c r="BL12" s="214"/>
      <c r="BM12" s="215"/>
      <c r="BN12" s="16" t="s">
        <v>49</v>
      </c>
      <c r="BO12" s="159" t="s">
        <v>50</v>
      </c>
      <c r="BP12" s="215"/>
      <c r="BQ12" s="213"/>
      <c r="BR12" s="17" t="s">
        <v>49</v>
      </c>
      <c r="BS12" s="158" t="s">
        <v>50</v>
      </c>
      <c r="BT12" s="206"/>
      <c r="BU12" s="206"/>
      <c r="BV12" s="206"/>
      <c r="BW12" s="206"/>
      <c r="BX12" s="206"/>
      <c r="BY12" s="17" t="s">
        <v>49</v>
      </c>
      <c r="BZ12" s="158" t="s">
        <v>50</v>
      </c>
      <c r="CA12" s="206"/>
      <c r="CB12" s="206"/>
      <c r="CC12" s="206"/>
      <c r="CD12" s="206"/>
      <c r="CE12" s="206"/>
      <c r="CF12" s="17" t="s">
        <v>49</v>
      </c>
      <c r="CG12" s="158" t="s">
        <v>50</v>
      </c>
      <c r="CH12" s="206"/>
      <c r="CI12" s="206"/>
      <c r="CJ12" s="206"/>
      <c r="CK12" s="206"/>
      <c r="CL12" s="206"/>
      <c r="CM12" s="17" t="s">
        <v>49</v>
      </c>
      <c r="CN12" s="158" t="s">
        <v>50</v>
      </c>
      <c r="CO12" s="206"/>
      <c r="CP12" s="206"/>
      <c r="CQ12" s="206"/>
      <c r="CR12" s="206"/>
      <c r="CS12" s="206"/>
    </row>
    <row r="13" spans="1:97" s="38" customFormat="1" ht="117" customHeight="1" x14ac:dyDescent="0.3">
      <c r="A13" s="114" t="str">
        <f>+IF(MIR_2020!C13&lt;&gt;0,MIR_2020!C13,IF(MIR_2020!C13="",MIR_2020!A12,""))</f>
        <v>Fin</v>
      </c>
      <c r="B13" s="163" t="s">
        <v>51</v>
      </c>
      <c r="C13" s="163" t="s">
        <v>52</v>
      </c>
      <c r="D13" s="129" t="s">
        <v>703</v>
      </c>
      <c r="E13" s="129" t="s">
        <v>704</v>
      </c>
      <c r="F13" s="129" t="s">
        <v>705</v>
      </c>
      <c r="G13" s="129" t="s">
        <v>706</v>
      </c>
      <c r="H13" s="129" t="s">
        <v>707</v>
      </c>
      <c r="I13" s="129"/>
      <c r="J13" s="129"/>
      <c r="K13" s="129"/>
      <c r="L13" s="129"/>
      <c r="M13" s="129"/>
      <c r="N13" s="129"/>
      <c r="O13" s="129"/>
      <c r="P13" s="129"/>
      <c r="Q13" s="129"/>
      <c r="R13" s="163" t="s">
        <v>53</v>
      </c>
      <c r="S13" s="136" t="s">
        <v>164</v>
      </c>
      <c r="T13" s="151" t="str">
        <f>IF(S13="Otro (valor absoluto)","→","")</f>
        <v/>
      </c>
      <c r="U13" s="137"/>
      <c r="V13" s="163" t="s">
        <v>55</v>
      </c>
      <c r="W13" s="163" t="s">
        <v>56</v>
      </c>
      <c r="X13" s="129" t="s">
        <v>760</v>
      </c>
      <c r="Y13" s="129" t="s">
        <v>761</v>
      </c>
      <c r="Z13" s="163" t="s">
        <v>57</v>
      </c>
      <c r="AA13" s="163" t="s">
        <v>63</v>
      </c>
      <c r="AB13" s="163" t="s">
        <v>59</v>
      </c>
      <c r="AC13" s="35">
        <v>43831</v>
      </c>
      <c r="AD13" s="35">
        <v>44196</v>
      </c>
      <c r="AE13" s="36">
        <v>54</v>
      </c>
      <c r="AF13" s="163">
        <v>2016</v>
      </c>
      <c r="AG13" s="140" t="s">
        <v>762</v>
      </c>
      <c r="AH13" s="130">
        <v>5</v>
      </c>
      <c r="AI13" s="37"/>
      <c r="AJ13" s="115" t="str">
        <f t="shared" ref="AJ13" ca="1" si="0">IF($R13=0,"",IF(AND($R13="Bienal",YEAR($AD13)&lt;&gt;YEAR(TODAY())),"No aplica",IF(COUNTBLANK(AI13)&gt;0,"",IF(AI13="No disponible","No disponible",IF(AI13="Sin avance","Sin avance",IF(AND(AH13&lt;&gt;0,AI13=0),-100,IF(AND(AH13=0,AI13=0),0,IF(AND(AH13=0,AI13&lt;&gt;0),"",IF(AND(AH13=0,AI13&lt;&gt;0,$AB13="Ascendente"),"",IF($AB13="Ascendente",((AI13/AH13)-1)*100,IF(AND(AH13=0,AI13&lt;&gt;0,$AB13="Descendente"),"",((1-(AI13/AH13))*100))))))))))))</f>
        <v/>
      </c>
      <c r="AK13" s="116" t="str">
        <f t="shared" ref="AK13" ca="1" si="1">IF($R13=0,"",IF(AND($R13="Bienal",YEAR($AD13)&lt;&gt;YEAR(TODAY())),"No aplica",IF(COUNTBLANK(AI13)&gt;0,"Ingresar meta alcanzada",IF(AI13="No disponible","No disponible",IF(AI13="Sin avance","Sin avance",IF(OR(AND($AB13="Ascendente",AJ13&gt;=-5,AJ13&lt;=15),AND($AB13="Descendente",AJ13&gt;=-15,AJ13&lt;=5)),"Aceptable",IF(OR(AND($AB13="Ascendente",AJ13&gt;=-10,AJ13&lt;-5),AND($AB13="Descendente",AJ13&gt;5,AJ13&lt;=15)),"Riesgo","Crítico")))))))</f>
        <v>Ingresar meta alcanzada</v>
      </c>
      <c r="AL13" s="115" t="str">
        <f t="shared" ref="AL13" ca="1" si="2">IF($R13=0,"",IF(AND($R13="Bienal",YEAR($AD13)&lt;&gt;YEAR(TODAY())),"No aplica",IF(COUNTBLANK(AI13)&gt;0,"",IF(AI13="Sin avance","Sin avance",IF(AI13="No disponible","No disponible",IF(AND(AH13=0,AI13=0),100,IF(AND(AH13=0,AI13&lt;&gt;0,$AB13="Ascendente"),"",IF($AB13="Ascendente",AI13/AH13*100,IF(AND(AH13=0,AI13&lt;&gt;0,$AB13="Descendente"),"",((1-(AI13/AH13))*100)+100)))))))))</f>
        <v/>
      </c>
      <c r="AM13" s="129"/>
      <c r="AN13" s="37"/>
      <c r="AO13" s="37"/>
      <c r="AP13" s="115" t="str">
        <f t="shared" ref="AP13" ca="1" si="3">IF($R13=0,"",IF(OR(AND($R13="Semestral",AK13="No aplica"),$R13="Trimestral"),IF(COUNTBLANK(AO13)&gt;0,"",IF(AO13="Sin avance","Sin avance",IF(AND(AN13=0,AO13=0),0,IF(AND(AN13&lt;&gt;0,AO13=0),-100,IF(AND(AN13=0,AO13&lt;&gt;0),"",IF(AND($AB13="Ascendente",AN13&lt;&gt;0,AO13&lt;&gt;0),(((AO13/AN13)-1)*100),IF(AND($AB13="Descendente",AN13&lt;&gt;0,AO13&lt;&gt;0),((1-(AO13/AN13))*100)))))))),"No aplica"))</f>
        <v>No aplica</v>
      </c>
      <c r="AQ13" s="116" t="str">
        <f ca="1">IF($R13=0,"",IF(OR(AND($R13="Semestral",AK13="No aplica"),$R13="Trimestral"),IF(COUNTBLANK(AO13)&gt;0,"Ingresar meta alcanzada",IF(AO13="Sin avance","Sin avance",IF(OR(AND($AB13="Ascendente",AP13&gt;=-5,AP13&lt;=15),AND($AB13="Descendente",AP13&gt;=-15,AP13&lt;=5)),"Aceptable",IF(OR(AND($AB13="Ascendente",AP13&gt;=-10,AP13&lt;-5),AND($AB13="Descendente",AP13&gt;5,AP13&lt;=15)),"Riesgo","Crítico")))),"No aplica"))</f>
        <v>No aplica</v>
      </c>
      <c r="AR13" s="115" t="str">
        <f ca="1">IF($R13=0,"",IF(OR(AND($R13="Semestral",AK13="No aplica"),$R13="Trimestral"),IF(COUNTBLANK(AO13)&gt;0,"",IF(AO13="Sin avance","Sin avance",IF(AND($AH13=0,AO13=0),100,IF(AND($AH13=0,AO13&lt;&gt;0,$AB13="Ascendente"),"",IF($AB13="Ascendente",AO13/$AH13*100,IF(AND($AH13=0,AO13&lt;&gt;0,$AB13="Descendente"),"",((1-(AO13/$AH13))*100)+100)))))),"No aplica"))</f>
        <v>No aplica</v>
      </c>
      <c r="AS13" s="129"/>
      <c r="AT13" s="37"/>
      <c r="AU13" s="37"/>
      <c r="AV13" s="115" t="str">
        <f t="shared" ref="AV13" ca="1" si="4">IF($R13=0,"",IF(OR(AND($R13="Semestral",AQ13="No aplica"),$R13="Trimestral"),IF(COUNTBLANK(AU13)&gt;0,"",IF(AU13="Sin avance","Sin avance",IF(AND(AT13=0,AU13=0),0,IF(AND(AT13&lt;&gt;0,AU13=0),-100,IF(AND(AT13=0,AU13&lt;&gt;0),"",IF(AND($AB13="Ascendente",AT13&lt;&gt;0,AU13&lt;&gt;0),(((AU13/AT13)-1)*100),IF(AND($AB13="Descendente",AT13&lt;&gt;0,AU13&lt;&gt;0),((1-(AU13/AT13))*100)))))))),"No aplica"))</f>
        <v>No aplica</v>
      </c>
      <c r="AW13" s="116" t="str">
        <f ca="1">IF($R13=0,"",IF(OR(AND($R13="Semestral",AQ13="No aplica"),$R13="Trimestral"),IF(COUNTBLANK(AU13)&gt;0,"Ingresar meta alcanzada",IF(AU13="Sin avance","Sin avance",IF(OR(AND($AB13="Ascendente",AV13&gt;=-5,AV13&lt;=15),AND($AB13="Descendente",AV13&gt;=-15,AV13&lt;=5)),"Aceptable",IF(OR(AND($AB13="Ascendente",AV13&gt;=-10,AV13&lt;-5),AND($AB13="Descendente",AV13&gt;5,AV13&lt;=15)),"Riesgo","Crítico")))),"No aplica"))</f>
        <v>No aplica</v>
      </c>
      <c r="AX13" s="115" t="str">
        <f ca="1">IF($R13=0,"",IF(OR(AND($R13="Semestral",AQ13="No aplica"),$R13="Trimestral"),IF(COUNTBLANK(AU13)&gt;0,"",IF(AU13="Sin avance","Sin avance",IF(AND($AH13=0,AU13=0),100,IF(AND($AH13=0,AU13&lt;&gt;0,$AB13="Ascendente"),"",IF($AB13="Ascendente",AU13/$AH13*100,IF(AND($AH13=0,AU13&lt;&gt;0,$AB13="Descendente"),"",((1-(AU13/$AH13))*100)+100)))))),"No aplica"))</f>
        <v>No aplica</v>
      </c>
      <c r="AY13" s="129"/>
      <c r="AZ13" s="37"/>
      <c r="BA13" s="37"/>
      <c r="BB13" s="115" t="str">
        <f t="shared" ref="BB13" ca="1" si="5">IF($R13=0,"",IF(OR(AND($R13="Semestral",AW13="No aplica"),$R13="Trimestral"),IF(COUNTBLANK(BA13)&gt;0,"",IF(BA13="Sin avance","Sin avance",IF(AND(AZ13=0,BA13=0),0,IF(AND(AZ13&lt;&gt;0,BA13=0),-100,IF(AND(AZ13=0,BA13&lt;&gt;0),"",IF(AND($AB13="Ascendente",AZ13&lt;&gt;0,BA13&lt;&gt;0),(((BA13/AZ13)-1)*100),IF(AND($AB13="Descendente",AZ13&lt;&gt;0,BA13&lt;&gt;0),((1-(BA13/AZ13))*100)))))))),"No aplica"))</f>
        <v>No aplica</v>
      </c>
      <c r="BC13" s="116" t="str">
        <f ca="1">IF($R13=0,"",IF(OR(AND($R13="Semestral",AW13="No aplica"),$R13="Trimestral"),IF(COUNTBLANK(BA13)&gt;0,"Ingresar meta alcanzada",IF(BA13="Sin avance","Sin avance",IF(OR(AND($AB13="Ascendente",BB13&gt;=-5,BB13&lt;=15),AND($AB13="Descendente",BB13&gt;=-15,BB13&lt;=5)),"Aceptable",IF(OR(AND($AB13="Ascendente",BB13&gt;=-10,BB13&lt;-5),AND($AB13="Descendente",BB13&gt;5,BB13&lt;=15)),"Riesgo","Crítico")))),"No aplica"))</f>
        <v>No aplica</v>
      </c>
      <c r="BD13" s="115" t="str">
        <f ca="1">IF($R13=0,"",IF(OR(AND($R13="Semestral",AW13="No aplica"),$R13="Trimestral"),IF(COUNTBLANK(BA13)&gt;0,"",IF(BA13="Sin avance","Sin avance",IF(AND($AH13=0,BA13=0),100,IF(AND($AH13=0,BA13&lt;&gt;0,$AB13="Ascendente"),"",IF($AB13="Ascendente",BA13/$AH13*100,IF(AND($AH13=0,BA13&lt;&gt;0,$AB13="Descendente"),"",((1-(BA13/$AH13))*100)+100)))))),"No aplica"))</f>
        <v>No aplica</v>
      </c>
      <c r="BE13" s="129"/>
      <c r="BF13" s="37"/>
      <c r="BG13" s="37"/>
      <c r="BH13" s="115" t="str">
        <f t="shared" ref="BH13" ca="1" si="6">IF($R13=0,"",IF(OR(AND($R13="Semestral",BC13="No aplica"),$R13="Trimestral"),IF(COUNTBLANK(BG13)&gt;0,"",IF(BG13="Sin avance","Sin avance",IF(AND(BF13=0,BG13=0),0,IF(AND(BF13&lt;&gt;0,BG13=0),-100,IF(AND(BF13=0,BG13&lt;&gt;0),"",IF(AND($AB13="Ascendente",BF13&lt;&gt;0,BG13&lt;&gt;0),(((BG13/BF13)-1)*100),IF(AND($AB13="Descendente",BF13&lt;&gt;0,BG13&lt;&gt;0),((1-(BG13/BF13))*100)))))))),"No aplica"))</f>
        <v>No aplica</v>
      </c>
      <c r="BI13" s="116" t="str">
        <f ca="1">IF($R13=0,"",IF(OR(AND($R13="Semestral",BC13="No aplica"),$R13="Trimestral"),IF(COUNTBLANK(BG13)&gt;0,"Ingresar meta alcanzada",IF(BG13="Sin avance","Sin avance",IF(OR(AND($AB13="Ascendente",BH13&gt;=-5,BH13&lt;=15),AND($AB13="Descendente",BH13&gt;=-15,BH13&lt;=5)),"Aceptable",IF(OR(AND($AB13="Ascendente",BH13&gt;=-10,BH13&lt;-5),AND($AB13="Descendente",BH13&gt;5,BH13&lt;=15)),"Riesgo","Crítico")))),"No aplica"))</f>
        <v>No aplica</v>
      </c>
      <c r="BJ13" s="115" t="str">
        <f ca="1">IF($R13=0,"",IF(OR(AND($R13="Semestral",BC13="No aplica"),$R13="Trimestral"),IF(COUNTBLANK(BG13)&gt;0,"",IF(BG13="Sin avance","Sin avance",IF(AND($AH13=0,BG13=0),100,IF(AND($AH13=0,BG13&lt;&gt;0,$AB13="Ascendente"),"",IF($AB13="Ascendente",BG13/$AH13*100,IF(AND($AH13=0,BG13&lt;&gt;0,$AB13="Descendente"),"",((1-(BG13/$AH13))*100)+100)))))),"No aplica"))</f>
        <v>No aplica</v>
      </c>
      <c r="BK13" s="140"/>
      <c r="BL13" s="221" t="s">
        <v>789</v>
      </c>
      <c r="BM13" s="222"/>
      <c r="BN13" s="222"/>
      <c r="BO13" s="222"/>
      <c r="BP13" s="222"/>
      <c r="BQ13" s="141"/>
      <c r="BR13" s="223" t="s">
        <v>789</v>
      </c>
      <c r="BS13" s="223"/>
      <c r="BT13" s="223"/>
      <c r="BU13" s="223"/>
      <c r="BV13" s="223"/>
      <c r="BW13" s="223"/>
      <c r="BX13" s="223"/>
      <c r="BY13" s="223" t="s">
        <v>789</v>
      </c>
      <c r="BZ13" s="223"/>
      <c r="CA13" s="223"/>
      <c r="CB13" s="223"/>
      <c r="CC13" s="223"/>
      <c r="CD13" s="223"/>
      <c r="CE13" s="223"/>
      <c r="CF13" s="223" t="s">
        <v>789</v>
      </c>
      <c r="CG13" s="223"/>
      <c r="CH13" s="223"/>
      <c r="CI13" s="223"/>
      <c r="CJ13" s="223"/>
      <c r="CK13" s="223"/>
      <c r="CL13" s="223"/>
      <c r="CM13" s="223" t="s">
        <v>789</v>
      </c>
      <c r="CN13" s="223"/>
      <c r="CO13" s="223"/>
      <c r="CP13" s="223"/>
      <c r="CQ13" s="223"/>
      <c r="CR13" s="223"/>
      <c r="CS13" s="223"/>
    </row>
    <row r="14" spans="1:97" s="38" customFormat="1" ht="224.25" customHeight="1" x14ac:dyDescent="0.3">
      <c r="A14" s="114" t="str">
        <f>+IF(MIR_2020!C14&lt;&gt;0,MIR_2020!C14,IF(MIR_2020!C14="",MIR_2020!A13,""))</f>
        <v>Propósito</v>
      </c>
      <c r="B14" s="163" t="s">
        <v>60</v>
      </c>
      <c r="C14" s="163" t="s">
        <v>61</v>
      </c>
      <c r="D14" s="129" t="s">
        <v>708</v>
      </c>
      <c r="E14" s="129" t="s">
        <v>709</v>
      </c>
      <c r="F14" s="129" t="s">
        <v>828</v>
      </c>
      <c r="G14" s="129" t="s">
        <v>710</v>
      </c>
      <c r="H14" s="129" t="s">
        <v>711</v>
      </c>
      <c r="I14" s="129" t="s">
        <v>712</v>
      </c>
      <c r="J14" s="129" t="s">
        <v>713</v>
      </c>
      <c r="K14" s="129"/>
      <c r="L14" s="129"/>
      <c r="M14" s="129"/>
      <c r="N14" s="129"/>
      <c r="O14" s="129"/>
      <c r="P14" s="129"/>
      <c r="Q14" s="129"/>
      <c r="R14" s="163" t="s">
        <v>53</v>
      </c>
      <c r="S14" s="136" t="s">
        <v>158</v>
      </c>
      <c r="T14" s="152" t="str">
        <f t="shared" ref="T14:T42" si="7">IF(S14="Otro (valor absoluto)","→","")</f>
        <v/>
      </c>
      <c r="U14" s="137"/>
      <c r="V14" s="163" t="s">
        <v>69</v>
      </c>
      <c r="W14" s="163" t="s">
        <v>56</v>
      </c>
      <c r="X14" s="134" t="s">
        <v>829</v>
      </c>
      <c r="Y14" s="129" t="s">
        <v>763</v>
      </c>
      <c r="Z14" s="163" t="s">
        <v>57</v>
      </c>
      <c r="AA14" s="163" t="s">
        <v>63</v>
      </c>
      <c r="AB14" s="163" t="s">
        <v>59</v>
      </c>
      <c r="AC14" s="35">
        <v>43831</v>
      </c>
      <c r="AD14" s="35">
        <v>44196</v>
      </c>
      <c r="AE14" s="36">
        <v>6.92</v>
      </c>
      <c r="AF14" s="163">
        <v>2017</v>
      </c>
      <c r="AG14" s="140" t="s">
        <v>764</v>
      </c>
      <c r="AH14" s="130">
        <v>7.1</v>
      </c>
      <c r="AI14" s="37"/>
      <c r="AJ14" s="115" t="str">
        <f t="shared" ref="AJ14:AJ42" ca="1" si="8">IF($R14=0,"",IF(AND($R14="Bienal",YEAR($AD14)&lt;&gt;YEAR(TODAY())),"No aplica",IF(COUNTBLANK(AI14)&gt;0,"",IF(AI14="No disponible","No disponible",IF(AI14="Sin avance","Sin avance",IF(AND(AH14&lt;&gt;0,AI14=0),-100,IF(AND(AH14=0,AI14=0),0,IF(AND(AH14=0,AI14&lt;&gt;0),"",IF(AND(AH14=0,AI14&lt;&gt;0,$AB14="Ascendente"),"",IF($AB14="Ascendente",((AI14/AH14)-1)*100,IF(AND(AH14=0,AI14&lt;&gt;0,$AB14="Descendente"),"",((1-(AI14/AH14))*100))))))))))))</f>
        <v/>
      </c>
      <c r="AK14" s="116" t="str">
        <f t="shared" ref="AK14:AK42" ca="1" si="9">IF($R14=0,"",IF(AND($R14="Bienal",YEAR($AD14)&lt;&gt;YEAR(TODAY())),"No aplica",IF(COUNTBLANK(AI14)&gt;0,"Ingresar meta alcanzada",IF(AI14="No disponible","No disponible",IF(AI14="Sin avance","Sin avance",IF(OR(AND($AB14="Ascendente",AJ14&gt;=-5,AJ14&lt;=15),AND($AB14="Descendente",AJ14&gt;=-15,AJ14&lt;=5)),"Aceptable",IF(OR(AND($AB14="Ascendente",AJ14&gt;=-10,AJ14&lt;-5),AND($AB14="Descendente",AJ14&gt;5,AJ14&lt;=15)),"Riesgo","Crítico")))))))</f>
        <v>Ingresar meta alcanzada</v>
      </c>
      <c r="AL14" s="115" t="str">
        <f t="shared" ref="AL14:AL42" ca="1" si="10">IF($R14=0,"",IF(AND($R14="Bienal",YEAR($AD14)&lt;&gt;YEAR(TODAY())),"No aplica",IF(COUNTBLANK(AI14)&gt;0,"",IF(AI14="Sin avance","Sin avance",IF(AI14="No disponible","No disponible",IF(AND(AH14=0,AI14=0),100,IF(AND(AH14=0,AI14&lt;&gt;0,$AB14="Ascendente"),"",IF($AB14="Ascendente",AI14/AH14*100,IF(AND(AH14=0,AI14&lt;&gt;0,$AB14="Descendente"),"",((1-(AI14/AH14))*100)+100)))))))))</f>
        <v/>
      </c>
      <c r="AM14" s="129"/>
      <c r="AN14" s="37"/>
      <c r="AO14" s="37"/>
      <c r="AP14" s="115" t="str">
        <f t="shared" ref="AP14:AP42" ca="1" si="11">IF($R14=0,"",IF(OR(AND($R14="Semestral",AK14="No aplica"),$R14="Trimestral"),IF(COUNTBLANK(AO14)&gt;0,"",IF(AO14="Sin avance","Sin avance",IF(AND(AN14=0,AO14=0),0,IF(AND(AN14&lt;&gt;0,AO14=0),-100,IF(AND(AN14=0,AO14&lt;&gt;0),"",IF(AND($AB14="Ascendente",AN14&lt;&gt;0,AO14&lt;&gt;0),(((AO14/AN14)-1)*100),IF(AND($AB14="Descendente",AN14&lt;&gt;0,AO14&lt;&gt;0),((1-(AO14/AN14))*100)))))))),"No aplica"))</f>
        <v>No aplica</v>
      </c>
      <c r="AQ14" s="116" t="str">
        <f t="shared" ref="AQ14:AQ42" ca="1" si="12">IF($R14=0,"",IF(OR(AND($R14="Semestral",AK14="No aplica"),$R14="Trimestral"),IF(COUNTBLANK(AO14)&gt;0,"Ingresar meta alcanzada",IF(AO14="Sin avance","Sin avance",IF(OR(AND($AB14="Ascendente",AP14&gt;=-5,AP14&lt;=15),AND($AB14="Descendente",AP14&gt;=-15,AP14&lt;=5)),"Aceptable",IF(OR(AND($AB14="Ascendente",AP14&gt;=-10,AP14&lt;-5),AND($AB14="Descendente",AP14&gt;5,AP14&lt;=15)),"Riesgo","Crítico")))),"No aplica"))</f>
        <v>No aplica</v>
      </c>
      <c r="AR14" s="115" t="str">
        <f t="shared" ref="AR14:AR42" ca="1" si="13">IF($R14=0,"",IF(OR(AND($R14="Semestral",AK14="No aplica"),$R14="Trimestral"),IF(COUNTBLANK(AO14)&gt;0,"",IF(AO14="Sin avance","Sin avance",IF(AND($AH14=0,AO14=0),100,IF(AND($AH14=0,AO14&lt;&gt;0,$AB14="Ascendente"),"",IF($AB14="Ascendente",AO14/$AH14*100,IF(AND($AH14=0,AO14&lt;&gt;0,$AB14="Descendente"),"",((1-(AO14/$AH14))*100)+100)))))),"No aplica"))</f>
        <v>No aplica</v>
      </c>
      <c r="AS14" s="129"/>
      <c r="AT14" s="37"/>
      <c r="AU14" s="37"/>
      <c r="AV14" s="115" t="str">
        <f t="shared" ref="AV14:AV42" ca="1" si="14">IF($R14=0,"",IF(OR(AND($R14="Semestral",AQ14="No aplica"),$R14="Trimestral"),IF(COUNTBLANK(AU14)&gt;0,"",IF(AU14="Sin avance","Sin avance",IF(AND(AT14=0,AU14=0),0,IF(AND(AT14&lt;&gt;0,AU14=0),-100,IF(AND(AT14=0,AU14&lt;&gt;0),"",IF(AND($AB14="Ascendente",AT14&lt;&gt;0,AU14&lt;&gt;0),(((AU14/AT14)-1)*100),IF(AND($AB14="Descendente",AT14&lt;&gt;0,AU14&lt;&gt;0),((1-(AU14/AT14))*100)))))))),"No aplica"))</f>
        <v>No aplica</v>
      </c>
      <c r="AW14" s="116" t="str">
        <f t="shared" ref="AW14:AW42" ca="1" si="15">IF($R14=0,"",IF(OR(AND($R14="Semestral",AQ14="No aplica"),$R14="Trimestral"),IF(COUNTBLANK(AU14)&gt;0,"Ingresar meta alcanzada",IF(AU14="Sin avance","Sin avance",IF(OR(AND($AB14="Ascendente",AV14&gt;=-5,AV14&lt;=15),AND($AB14="Descendente",AV14&gt;=-15,AV14&lt;=5)),"Aceptable",IF(OR(AND($AB14="Ascendente",AV14&gt;=-10,AV14&lt;-5),AND($AB14="Descendente",AV14&gt;5,AV14&lt;=15)),"Riesgo","Crítico")))),"No aplica"))</f>
        <v>No aplica</v>
      </c>
      <c r="AX14" s="115" t="str">
        <f t="shared" ref="AX14:AX42" ca="1" si="16">IF($R14=0,"",IF(OR(AND($R14="Semestral",AQ14="No aplica"),$R14="Trimestral"),IF(COUNTBLANK(AU14)&gt;0,"",IF(AU14="Sin avance","Sin avance",IF(AND($AH14=0,AU14=0),100,IF(AND($AH14=0,AU14&lt;&gt;0,$AB14="Ascendente"),"",IF($AB14="Ascendente",AU14/$AH14*100,IF(AND($AH14=0,AU14&lt;&gt;0,$AB14="Descendente"),"",((1-(AU14/$AH14))*100)+100)))))),"No aplica"))</f>
        <v>No aplica</v>
      </c>
      <c r="AY14" s="129"/>
      <c r="AZ14" s="37"/>
      <c r="BA14" s="37"/>
      <c r="BB14" s="115" t="str">
        <f t="shared" ref="BB14:BB42" ca="1" si="17">IF($R14=0,"",IF(OR(AND($R14="Semestral",AW14="No aplica"),$R14="Trimestral"),IF(COUNTBLANK(BA14)&gt;0,"",IF(BA14="Sin avance","Sin avance",IF(AND(AZ14=0,BA14=0),0,IF(AND(AZ14&lt;&gt;0,BA14=0),-100,IF(AND(AZ14=0,BA14&lt;&gt;0),"",IF(AND($AB14="Ascendente",AZ14&lt;&gt;0,BA14&lt;&gt;0),(((BA14/AZ14)-1)*100),IF(AND($AB14="Descendente",AZ14&lt;&gt;0,BA14&lt;&gt;0),((1-(BA14/AZ14))*100)))))))),"No aplica"))</f>
        <v>No aplica</v>
      </c>
      <c r="BC14" s="116" t="str">
        <f t="shared" ref="BC14:BC42" ca="1" si="18">IF($R14=0,"",IF(OR(AND($R14="Semestral",AW14="No aplica"),$R14="Trimestral"),IF(COUNTBLANK(BA14)&gt;0,"Ingresar meta alcanzada",IF(BA14="Sin avance","Sin avance",IF(OR(AND($AB14="Ascendente",BB14&gt;=-5,BB14&lt;=15),AND($AB14="Descendente",BB14&gt;=-15,BB14&lt;=5)),"Aceptable",IF(OR(AND($AB14="Ascendente",BB14&gt;=-10,BB14&lt;-5),AND($AB14="Descendente",BB14&gt;5,BB14&lt;=15)),"Riesgo","Crítico")))),"No aplica"))</f>
        <v>No aplica</v>
      </c>
      <c r="BD14" s="115" t="str">
        <f t="shared" ref="BD14:BD42" ca="1" si="19">IF($R14=0,"",IF(OR(AND($R14="Semestral",AW14="No aplica"),$R14="Trimestral"),IF(COUNTBLANK(BA14)&gt;0,"",IF(BA14="Sin avance","Sin avance",IF(AND($AH14=0,BA14=0),100,IF(AND($AH14=0,BA14&lt;&gt;0,$AB14="Ascendente"),"",IF($AB14="Ascendente",BA14/$AH14*100,IF(AND($AH14=0,BA14&lt;&gt;0,$AB14="Descendente"),"",((1-(BA14/$AH14))*100)+100)))))),"No aplica"))</f>
        <v>No aplica</v>
      </c>
      <c r="BE14" s="129"/>
      <c r="BF14" s="37"/>
      <c r="BG14" s="37"/>
      <c r="BH14" s="115" t="str">
        <f t="shared" ref="BH14:BH42" ca="1" si="20">IF($R14=0,"",IF(OR(AND($R14="Semestral",BC14="No aplica"),$R14="Trimestral"),IF(COUNTBLANK(BG14)&gt;0,"",IF(BG14="Sin avance","Sin avance",IF(AND(BF14=0,BG14=0),0,IF(AND(BF14&lt;&gt;0,BG14=0),-100,IF(AND(BF14=0,BG14&lt;&gt;0),"",IF(AND($AB14="Ascendente",BF14&lt;&gt;0,BG14&lt;&gt;0),(((BG14/BF14)-1)*100),IF(AND($AB14="Descendente",BF14&lt;&gt;0,BG14&lt;&gt;0),((1-(BG14/BF14))*100)))))))),"No aplica"))</f>
        <v>No aplica</v>
      </c>
      <c r="BI14" s="116" t="str">
        <f t="shared" ref="BI14:BI42" ca="1" si="21">IF($R14=0,"",IF(OR(AND($R14="Semestral",BC14="No aplica"),$R14="Trimestral"),IF(COUNTBLANK(BG14)&gt;0,"Ingresar meta alcanzada",IF(BG14="Sin avance","Sin avance",IF(OR(AND($AB14="Ascendente",BH14&gt;=-5,BH14&lt;=15),AND($AB14="Descendente",BH14&gt;=-15,BH14&lt;=5)),"Aceptable",IF(OR(AND($AB14="Ascendente",BH14&gt;=-10,BH14&lt;-5),AND($AB14="Descendente",BH14&gt;5,BH14&lt;=15)),"Riesgo","Crítico")))),"No aplica"))</f>
        <v>No aplica</v>
      </c>
      <c r="BJ14" s="115" t="str">
        <f t="shared" ref="BJ14:BJ42" ca="1" si="22">IF($R14=0,"",IF(OR(AND($R14="Semestral",BC14="No aplica"),$R14="Trimestral"),IF(COUNTBLANK(BG14)&gt;0,"",IF(BG14="Sin avance","Sin avance",IF(AND($AH14=0,BG14=0),100,IF(AND($AH14=0,BG14&lt;&gt;0,$AB14="Ascendente"),"",IF($AB14="Ascendente",BG14/$AH14*100,IF(AND($AH14=0,BG14&lt;&gt;0,$AB14="Descendente"),"",((1-(BG14/$AH14))*100)+100)))))),"No aplica"))</f>
        <v>No aplica</v>
      </c>
      <c r="BK14" s="140"/>
      <c r="BL14" s="221" t="s">
        <v>790</v>
      </c>
      <c r="BM14" s="222"/>
      <c r="BN14" s="222"/>
      <c r="BO14" s="222"/>
      <c r="BP14" s="222"/>
      <c r="BQ14" s="142"/>
      <c r="BR14" s="223" t="s">
        <v>790</v>
      </c>
      <c r="BS14" s="223"/>
      <c r="BT14" s="223"/>
      <c r="BU14" s="223"/>
      <c r="BV14" s="223"/>
      <c r="BW14" s="223"/>
      <c r="BX14" s="223"/>
      <c r="BY14" s="223" t="s">
        <v>790</v>
      </c>
      <c r="BZ14" s="223"/>
      <c r="CA14" s="223"/>
      <c r="CB14" s="223"/>
      <c r="CC14" s="223"/>
      <c r="CD14" s="223"/>
      <c r="CE14" s="223"/>
      <c r="CF14" s="223" t="s">
        <v>790</v>
      </c>
      <c r="CG14" s="223"/>
      <c r="CH14" s="223"/>
      <c r="CI14" s="223"/>
      <c r="CJ14" s="223"/>
      <c r="CK14" s="223"/>
      <c r="CL14" s="223"/>
      <c r="CM14" s="223" t="s">
        <v>790</v>
      </c>
      <c r="CN14" s="223"/>
      <c r="CO14" s="223"/>
      <c r="CP14" s="223"/>
      <c r="CQ14" s="223"/>
      <c r="CR14" s="223"/>
      <c r="CS14" s="223"/>
    </row>
    <row r="15" spans="1:97" s="38" customFormat="1" ht="147.75" customHeight="1" x14ac:dyDescent="0.3">
      <c r="A15" s="114" t="str">
        <f>+IF(MIR_2020!C15&lt;&gt;0,MIR_2020!C15,IF(MIR_2020!C15="",MIR_2020!A14,""))</f>
        <v>Componente</v>
      </c>
      <c r="B15" s="163" t="s">
        <v>64</v>
      </c>
      <c r="C15" s="163" t="s">
        <v>65</v>
      </c>
      <c r="D15" s="129" t="s">
        <v>830</v>
      </c>
      <c r="E15" s="129" t="s">
        <v>714</v>
      </c>
      <c r="F15" s="129" t="s">
        <v>874</v>
      </c>
      <c r="G15" s="129" t="s">
        <v>857</v>
      </c>
      <c r="H15" s="129" t="s">
        <v>858</v>
      </c>
      <c r="I15" s="129"/>
      <c r="J15" s="129"/>
      <c r="K15" s="129"/>
      <c r="L15" s="129"/>
      <c r="M15" s="129"/>
      <c r="N15" s="129"/>
      <c r="O15" s="129"/>
      <c r="P15" s="129"/>
      <c r="Q15" s="129"/>
      <c r="R15" s="163" t="s">
        <v>53</v>
      </c>
      <c r="S15" s="136" t="s">
        <v>166</v>
      </c>
      <c r="T15" s="152" t="str">
        <f t="shared" si="7"/>
        <v/>
      </c>
      <c r="U15" s="137"/>
      <c r="V15" s="163" t="s">
        <v>55</v>
      </c>
      <c r="W15" s="163" t="s">
        <v>68</v>
      </c>
      <c r="X15" s="129" t="s">
        <v>765</v>
      </c>
      <c r="Y15" s="129" t="s">
        <v>766</v>
      </c>
      <c r="Z15" s="163" t="s">
        <v>57</v>
      </c>
      <c r="AA15" s="163" t="s">
        <v>63</v>
      </c>
      <c r="AB15" s="163" t="s">
        <v>59</v>
      </c>
      <c r="AC15" s="35">
        <v>43831</v>
      </c>
      <c r="AD15" s="35">
        <v>44196</v>
      </c>
      <c r="AE15" s="36">
        <v>95</v>
      </c>
      <c r="AF15" s="163">
        <v>2015</v>
      </c>
      <c r="AG15" s="140" t="s">
        <v>767</v>
      </c>
      <c r="AH15" s="130">
        <v>96</v>
      </c>
      <c r="AI15" s="37"/>
      <c r="AJ15" s="115" t="str">
        <f t="shared" ca="1" si="8"/>
        <v/>
      </c>
      <c r="AK15" s="116" t="str">
        <f t="shared" ca="1" si="9"/>
        <v>Ingresar meta alcanzada</v>
      </c>
      <c r="AL15" s="115" t="str">
        <f t="shared" ca="1" si="10"/>
        <v/>
      </c>
      <c r="AM15" s="129"/>
      <c r="AN15" s="37"/>
      <c r="AO15" s="37"/>
      <c r="AP15" s="115" t="str">
        <f t="shared" ca="1" si="11"/>
        <v>No aplica</v>
      </c>
      <c r="AQ15" s="116" t="str">
        <f t="shared" ca="1" si="12"/>
        <v>No aplica</v>
      </c>
      <c r="AR15" s="115" t="str">
        <f t="shared" ca="1" si="13"/>
        <v>No aplica</v>
      </c>
      <c r="AS15" s="129"/>
      <c r="AT15" s="37"/>
      <c r="AU15" s="37"/>
      <c r="AV15" s="115" t="str">
        <f t="shared" ca="1" si="14"/>
        <v>No aplica</v>
      </c>
      <c r="AW15" s="116" t="str">
        <f t="shared" ca="1" si="15"/>
        <v>No aplica</v>
      </c>
      <c r="AX15" s="115" t="str">
        <f t="shared" ca="1" si="16"/>
        <v>No aplica</v>
      </c>
      <c r="AY15" s="129"/>
      <c r="AZ15" s="37"/>
      <c r="BA15" s="37"/>
      <c r="BB15" s="115" t="str">
        <f t="shared" ca="1" si="17"/>
        <v>No aplica</v>
      </c>
      <c r="BC15" s="116" t="str">
        <f t="shared" ca="1" si="18"/>
        <v>No aplica</v>
      </c>
      <c r="BD15" s="115" t="str">
        <f t="shared" ca="1" si="19"/>
        <v>No aplica</v>
      </c>
      <c r="BE15" s="129"/>
      <c r="BF15" s="37"/>
      <c r="BG15" s="37"/>
      <c r="BH15" s="115" t="str">
        <f t="shared" ca="1" si="20"/>
        <v>No aplica</v>
      </c>
      <c r="BI15" s="116" t="str">
        <f t="shared" ca="1" si="21"/>
        <v>No aplica</v>
      </c>
      <c r="BJ15" s="115" t="str">
        <f t="shared" ca="1" si="22"/>
        <v>No aplica</v>
      </c>
      <c r="BK15" s="140"/>
      <c r="BL15" s="223" t="s">
        <v>791</v>
      </c>
      <c r="BM15" s="223"/>
      <c r="BN15" s="223"/>
      <c r="BO15" s="223"/>
      <c r="BP15" s="221"/>
      <c r="BQ15" s="142"/>
      <c r="BR15" s="223" t="s">
        <v>791</v>
      </c>
      <c r="BS15" s="223"/>
      <c r="BT15" s="223"/>
      <c r="BU15" s="223"/>
      <c r="BV15" s="223"/>
      <c r="BW15" s="223"/>
      <c r="BX15" s="223"/>
      <c r="BY15" s="223" t="s">
        <v>791</v>
      </c>
      <c r="BZ15" s="223"/>
      <c r="CA15" s="223"/>
      <c r="CB15" s="223"/>
      <c r="CC15" s="223"/>
      <c r="CD15" s="223"/>
      <c r="CE15" s="223"/>
      <c r="CF15" s="223" t="s">
        <v>791</v>
      </c>
      <c r="CG15" s="223"/>
      <c r="CH15" s="223"/>
      <c r="CI15" s="223"/>
      <c r="CJ15" s="223"/>
      <c r="CK15" s="223"/>
      <c r="CL15" s="223"/>
      <c r="CM15" s="223" t="s">
        <v>791</v>
      </c>
      <c r="CN15" s="223"/>
      <c r="CO15" s="223"/>
      <c r="CP15" s="223"/>
      <c r="CQ15" s="223"/>
      <c r="CR15" s="223"/>
      <c r="CS15" s="223"/>
    </row>
    <row r="16" spans="1:97" s="38" customFormat="1" ht="153" customHeight="1" x14ac:dyDescent="0.3">
      <c r="A16" s="114" t="str">
        <f>+IF(MIR_2020!C16&lt;&gt;0,MIR_2020!C16,IF(MIR_2020!C16="",MIR_2020!A15,""))</f>
        <v>Componente</v>
      </c>
      <c r="B16" s="163" t="s">
        <v>715</v>
      </c>
      <c r="C16" s="163" t="s">
        <v>65</v>
      </c>
      <c r="D16" s="129" t="s">
        <v>831</v>
      </c>
      <c r="E16" s="129" t="s">
        <v>716</v>
      </c>
      <c r="F16" s="129" t="s">
        <v>832</v>
      </c>
      <c r="G16" s="129" t="s">
        <v>717</v>
      </c>
      <c r="H16" s="129" t="s">
        <v>718</v>
      </c>
      <c r="I16" s="129"/>
      <c r="J16" s="129"/>
      <c r="K16" s="129"/>
      <c r="L16" s="129"/>
      <c r="M16" s="129"/>
      <c r="N16" s="129"/>
      <c r="O16" s="129"/>
      <c r="P16" s="129"/>
      <c r="Q16" s="129"/>
      <c r="R16" s="163" t="s">
        <v>53</v>
      </c>
      <c r="S16" s="136" t="s">
        <v>54</v>
      </c>
      <c r="T16" s="152" t="str">
        <f t="shared" si="7"/>
        <v/>
      </c>
      <c r="U16" s="137"/>
      <c r="V16" s="163" t="s">
        <v>69</v>
      </c>
      <c r="W16" s="163" t="s">
        <v>68</v>
      </c>
      <c r="X16" s="129" t="s">
        <v>768</v>
      </c>
      <c r="Y16" s="129" t="s">
        <v>833</v>
      </c>
      <c r="Z16" s="163" t="s">
        <v>57</v>
      </c>
      <c r="AA16" s="163" t="s">
        <v>63</v>
      </c>
      <c r="AB16" s="163" t="s">
        <v>59</v>
      </c>
      <c r="AC16" s="35">
        <v>43831</v>
      </c>
      <c r="AD16" s="35">
        <v>44196</v>
      </c>
      <c r="AE16" s="36">
        <v>76.5</v>
      </c>
      <c r="AF16" s="163">
        <v>2017</v>
      </c>
      <c r="AG16" s="140" t="s">
        <v>764</v>
      </c>
      <c r="AH16" s="130">
        <v>80</v>
      </c>
      <c r="AI16" s="37"/>
      <c r="AJ16" s="115" t="str">
        <f t="shared" ca="1" si="8"/>
        <v/>
      </c>
      <c r="AK16" s="116" t="str">
        <f t="shared" ca="1" si="9"/>
        <v>Ingresar meta alcanzada</v>
      </c>
      <c r="AL16" s="115" t="str">
        <f t="shared" ca="1" si="10"/>
        <v/>
      </c>
      <c r="AM16" s="129"/>
      <c r="AN16" s="37"/>
      <c r="AO16" s="37"/>
      <c r="AP16" s="115" t="str">
        <f t="shared" ca="1" si="11"/>
        <v>No aplica</v>
      </c>
      <c r="AQ16" s="116" t="str">
        <f t="shared" ca="1" si="12"/>
        <v>No aplica</v>
      </c>
      <c r="AR16" s="115" t="str">
        <f t="shared" ca="1" si="13"/>
        <v>No aplica</v>
      </c>
      <c r="AS16" s="129"/>
      <c r="AT16" s="37"/>
      <c r="AU16" s="37"/>
      <c r="AV16" s="115" t="str">
        <f t="shared" ca="1" si="14"/>
        <v>No aplica</v>
      </c>
      <c r="AW16" s="116" t="str">
        <f t="shared" ca="1" si="15"/>
        <v>No aplica</v>
      </c>
      <c r="AX16" s="115" t="str">
        <f t="shared" ca="1" si="16"/>
        <v>No aplica</v>
      </c>
      <c r="AY16" s="129"/>
      <c r="AZ16" s="37"/>
      <c r="BA16" s="37"/>
      <c r="BB16" s="115" t="str">
        <f t="shared" ca="1" si="17"/>
        <v>No aplica</v>
      </c>
      <c r="BC16" s="116" t="str">
        <f t="shared" ca="1" si="18"/>
        <v>No aplica</v>
      </c>
      <c r="BD16" s="115" t="str">
        <f t="shared" ca="1" si="19"/>
        <v>No aplica</v>
      </c>
      <c r="BE16" s="129"/>
      <c r="BF16" s="37"/>
      <c r="BG16" s="37"/>
      <c r="BH16" s="115" t="str">
        <f t="shared" ca="1" si="20"/>
        <v>No aplica</v>
      </c>
      <c r="BI16" s="116" t="str">
        <f t="shared" ca="1" si="21"/>
        <v>No aplica</v>
      </c>
      <c r="BJ16" s="115" t="str">
        <f t="shared" ca="1" si="22"/>
        <v>No aplica</v>
      </c>
      <c r="BK16" s="140"/>
      <c r="BL16" s="223" t="s">
        <v>791</v>
      </c>
      <c r="BM16" s="223"/>
      <c r="BN16" s="223"/>
      <c r="BO16" s="223"/>
      <c r="BP16" s="221"/>
      <c r="BQ16" s="142"/>
      <c r="BR16" s="223" t="s">
        <v>791</v>
      </c>
      <c r="BS16" s="223"/>
      <c r="BT16" s="223"/>
      <c r="BU16" s="223"/>
      <c r="BV16" s="223"/>
      <c r="BW16" s="223"/>
      <c r="BX16" s="223"/>
      <c r="BY16" s="223" t="s">
        <v>791</v>
      </c>
      <c r="BZ16" s="223"/>
      <c r="CA16" s="223"/>
      <c r="CB16" s="223"/>
      <c r="CC16" s="223"/>
      <c r="CD16" s="223"/>
      <c r="CE16" s="223"/>
      <c r="CF16" s="223" t="s">
        <v>791</v>
      </c>
      <c r="CG16" s="223"/>
      <c r="CH16" s="223"/>
      <c r="CI16" s="223"/>
      <c r="CJ16" s="223"/>
      <c r="CK16" s="223"/>
      <c r="CL16" s="223"/>
      <c r="CM16" s="223" t="s">
        <v>791</v>
      </c>
      <c r="CN16" s="223"/>
      <c r="CO16" s="223"/>
      <c r="CP16" s="223"/>
      <c r="CQ16" s="223"/>
      <c r="CR16" s="223"/>
      <c r="CS16" s="223"/>
    </row>
    <row r="17" spans="1:97" s="38" customFormat="1" ht="111" customHeight="1" x14ac:dyDescent="0.3">
      <c r="A17" s="114" t="str">
        <f>+IF(MIR_2020!C17&lt;&gt;0,MIR_2020!C17,IF(MIR_2020!C17="",MIR_2020!A16,""))</f>
        <v>Actividad</v>
      </c>
      <c r="B17" s="187" t="s">
        <v>71</v>
      </c>
      <c r="C17" s="187" t="s">
        <v>72</v>
      </c>
      <c r="D17" s="166" t="s">
        <v>719</v>
      </c>
      <c r="E17" s="129" t="s">
        <v>720</v>
      </c>
      <c r="F17" s="129" t="s">
        <v>838</v>
      </c>
      <c r="G17" s="129" t="s">
        <v>721</v>
      </c>
      <c r="H17" s="129" t="s">
        <v>722</v>
      </c>
      <c r="I17" s="129" t="s">
        <v>723</v>
      </c>
      <c r="J17" s="129"/>
      <c r="K17" s="129"/>
      <c r="L17" s="129"/>
      <c r="M17" s="129"/>
      <c r="N17" s="129"/>
      <c r="O17" s="129"/>
      <c r="P17" s="129"/>
      <c r="Q17" s="129"/>
      <c r="R17" s="163" t="s">
        <v>53</v>
      </c>
      <c r="S17" s="136" t="s">
        <v>54</v>
      </c>
      <c r="T17" s="152" t="str">
        <f t="shared" si="7"/>
        <v/>
      </c>
      <c r="U17" s="137"/>
      <c r="V17" s="163" t="s">
        <v>55</v>
      </c>
      <c r="W17" s="163" t="s">
        <v>68</v>
      </c>
      <c r="X17" s="129" t="s">
        <v>769</v>
      </c>
      <c r="Y17" s="129" t="s">
        <v>770</v>
      </c>
      <c r="Z17" s="163" t="s">
        <v>57</v>
      </c>
      <c r="AA17" s="163" t="s">
        <v>58</v>
      </c>
      <c r="AB17" s="163" t="s">
        <v>59</v>
      </c>
      <c r="AC17" s="35">
        <v>43831</v>
      </c>
      <c r="AD17" s="35">
        <v>44196</v>
      </c>
      <c r="AE17" s="36">
        <v>100</v>
      </c>
      <c r="AF17" s="163">
        <v>2016</v>
      </c>
      <c r="AG17" s="140" t="s">
        <v>762</v>
      </c>
      <c r="AH17" s="130">
        <v>100</v>
      </c>
      <c r="AI17" s="37"/>
      <c r="AJ17" s="115" t="str">
        <f t="shared" ca="1" si="8"/>
        <v/>
      </c>
      <c r="AK17" s="116" t="str">
        <f t="shared" ca="1" si="9"/>
        <v>Ingresar meta alcanzada</v>
      </c>
      <c r="AL17" s="115" t="str">
        <f t="shared" ca="1" si="10"/>
        <v/>
      </c>
      <c r="AM17" s="129"/>
      <c r="AN17" s="37"/>
      <c r="AO17" s="37"/>
      <c r="AP17" s="115" t="str">
        <f t="shared" ca="1" si="11"/>
        <v>No aplica</v>
      </c>
      <c r="AQ17" s="116" t="str">
        <f t="shared" ca="1" si="12"/>
        <v>No aplica</v>
      </c>
      <c r="AR17" s="115" t="str">
        <f t="shared" ca="1" si="13"/>
        <v>No aplica</v>
      </c>
      <c r="AS17" s="129"/>
      <c r="AT17" s="37"/>
      <c r="AU17" s="37"/>
      <c r="AV17" s="115" t="str">
        <f t="shared" ca="1" si="14"/>
        <v>No aplica</v>
      </c>
      <c r="AW17" s="116" t="str">
        <f t="shared" ca="1" si="15"/>
        <v>No aplica</v>
      </c>
      <c r="AX17" s="115" t="str">
        <f t="shared" ca="1" si="16"/>
        <v>No aplica</v>
      </c>
      <c r="AY17" s="129"/>
      <c r="AZ17" s="37"/>
      <c r="BA17" s="37"/>
      <c r="BB17" s="115" t="str">
        <f t="shared" ca="1" si="17"/>
        <v>No aplica</v>
      </c>
      <c r="BC17" s="116" t="str">
        <f t="shared" ca="1" si="18"/>
        <v>No aplica</v>
      </c>
      <c r="BD17" s="115" t="str">
        <f t="shared" ca="1" si="19"/>
        <v>No aplica</v>
      </c>
      <c r="BE17" s="129"/>
      <c r="BF17" s="37"/>
      <c r="BG17" s="37"/>
      <c r="BH17" s="115" t="str">
        <f t="shared" ca="1" si="20"/>
        <v>No aplica</v>
      </c>
      <c r="BI17" s="116" t="str">
        <f t="shared" ca="1" si="21"/>
        <v>No aplica</v>
      </c>
      <c r="BJ17" s="115" t="str">
        <f t="shared" ca="1" si="22"/>
        <v>No aplica</v>
      </c>
      <c r="BK17" s="140"/>
      <c r="BL17" s="187" t="s">
        <v>808</v>
      </c>
      <c r="BM17" s="166" t="s">
        <v>792</v>
      </c>
      <c r="BN17" s="219">
        <v>36101</v>
      </c>
      <c r="BO17" s="166" t="s">
        <v>449</v>
      </c>
      <c r="BP17" s="217">
        <v>5387066</v>
      </c>
      <c r="BQ17" s="118">
        <f>+SUM(BP13:BP197)</f>
        <v>10649000</v>
      </c>
      <c r="BR17" s="219">
        <v>36101</v>
      </c>
      <c r="BS17" s="187" t="s">
        <v>449</v>
      </c>
      <c r="BT17" s="252">
        <v>5000000</v>
      </c>
      <c r="BU17" s="252">
        <v>0</v>
      </c>
      <c r="BV17" s="252">
        <v>0</v>
      </c>
      <c r="BW17" s="252">
        <v>0</v>
      </c>
      <c r="BX17" s="252">
        <v>5000000</v>
      </c>
      <c r="BY17" s="260">
        <v>36101</v>
      </c>
      <c r="BZ17" s="261" t="s">
        <v>449</v>
      </c>
      <c r="CA17" s="190">
        <v>5494568.0999999996</v>
      </c>
      <c r="CB17" s="190">
        <v>0</v>
      </c>
      <c r="CC17" s="190">
        <v>0</v>
      </c>
      <c r="CD17" s="190">
        <v>0</v>
      </c>
      <c r="CE17" s="190">
        <f t="shared" ref="CE17" si="23">(CA17-(SUM(CB17:CD17)))</f>
        <v>5494568.0999999996</v>
      </c>
      <c r="CF17" s="28"/>
      <c r="CG17" s="122"/>
      <c r="CH17" s="28"/>
      <c r="CI17" s="28"/>
      <c r="CJ17" s="28"/>
      <c r="CK17" s="28"/>
      <c r="CL17" s="28"/>
      <c r="CM17" s="28"/>
      <c r="CN17" s="122"/>
      <c r="CO17" s="28"/>
      <c r="CP17" s="28"/>
      <c r="CQ17" s="28"/>
      <c r="CR17" s="28"/>
      <c r="CS17" s="28"/>
    </row>
    <row r="18" spans="1:97" s="38" customFormat="1" ht="71.25" customHeight="1" x14ac:dyDescent="0.3">
      <c r="A18" s="114" t="str">
        <f>+IF(MIR_2020!C18&lt;&gt;0,MIR_2020!C18,IF(MIR_2020!C18="",MIR_2020!A17,""))</f>
        <v>Actividad</v>
      </c>
      <c r="B18" s="189"/>
      <c r="C18" s="189"/>
      <c r="D18" s="168"/>
      <c r="E18" s="129" t="s">
        <v>724</v>
      </c>
      <c r="F18" s="129" t="s">
        <v>725</v>
      </c>
      <c r="G18" s="129" t="s">
        <v>726</v>
      </c>
      <c r="H18" s="129" t="s">
        <v>835</v>
      </c>
      <c r="I18" s="129" t="s">
        <v>834</v>
      </c>
      <c r="J18" s="129"/>
      <c r="K18" s="129"/>
      <c r="L18" s="129"/>
      <c r="M18" s="129"/>
      <c r="N18" s="129"/>
      <c r="O18" s="129"/>
      <c r="P18" s="129"/>
      <c r="Q18" s="129"/>
      <c r="R18" s="163" t="s">
        <v>53</v>
      </c>
      <c r="S18" s="136" t="s">
        <v>54</v>
      </c>
      <c r="T18" s="152" t="str">
        <f t="shared" si="7"/>
        <v/>
      </c>
      <c r="U18" s="137"/>
      <c r="V18" s="163" t="s">
        <v>55</v>
      </c>
      <c r="W18" s="163" t="s">
        <v>68</v>
      </c>
      <c r="X18" s="129" t="s">
        <v>771</v>
      </c>
      <c r="Y18" s="129"/>
      <c r="Z18" s="163" t="s">
        <v>57</v>
      </c>
      <c r="AA18" s="163" t="s">
        <v>58</v>
      </c>
      <c r="AB18" s="163" t="s">
        <v>59</v>
      </c>
      <c r="AC18" s="35">
        <v>43831</v>
      </c>
      <c r="AD18" s="35">
        <v>44196</v>
      </c>
      <c r="AE18" s="36">
        <v>27</v>
      </c>
      <c r="AF18" s="163">
        <v>2017</v>
      </c>
      <c r="AG18" s="140" t="s">
        <v>764</v>
      </c>
      <c r="AH18" s="37">
        <v>87</v>
      </c>
      <c r="AI18" s="37"/>
      <c r="AJ18" s="115" t="str">
        <f t="shared" ca="1" si="8"/>
        <v/>
      </c>
      <c r="AK18" s="116" t="str">
        <f t="shared" ca="1" si="9"/>
        <v>Ingresar meta alcanzada</v>
      </c>
      <c r="AL18" s="115" t="str">
        <f t="shared" ca="1" si="10"/>
        <v/>
      </c>
      <c r="AM18" s="129"/>
      <c r="AN18" s="37"/>
      <c r="AO18" s="37"/>
      <c r="AP18" s="115" t="str">
        <f t="shared" ca="1" si="11"/>
        <v>No aplica</v>
      </c>
      <c r="AQ18" s="116" t="str">
        <f t="shared" ca="1" si="12"/>
        <v>No aplica</v>
      </c>
      <c r="AR18" s="115" t="str">
        <f t="shared" ca="1" si="13"/>
        <v>No aplica</v>
      </c>
      <c r="AS18" s="129"/>
      <c r="AT18" s="37"/>
      <c r="AU18" s="37"/>
      <c r="AV18" s="115" t="str">
        <f t="shared" ca="1" si="14"/>
        <v>No aplica</v>
      </c>
      <c r="AW18" s="116" t="str">
        <f t="shared" ca="1" si="15"/>
        <v>No aplica</v>
      </c>
      <c r="AX18" s="115" t="str">
        <f t="shared" ca="1" si="16"/>
        <v>No aplica</v>
      </c>
      <c r="AY18" s="129"/>
      <c r="AZ18" s="37"/>
      <c r="BA18" s="37"/>
      <c r="BB18" s="115" t="str">
        <f t="shared" ca="1" si="17"/>
        <v>No aplica</v>
      </c>
      <c r="BC18" s="116" t="str">
        <f t="shared" ca="1" si="18"/>
        <v>No aplica</v>
      </c>
      <c r="BD18" s="115" t="str">
        <f t="shared" ca="1" si="19"/>
        <v>No aplica</v>
      </c>
      <c r="BE18" s="129"/>
      <c r="BF18" s="37"/>
      <c r="BG18" s="37"/>
      <c r="BH18" s="115" t="str">
        <f t="shared" ca="1" si="20"/>
        <v>No aplica</v>
      </c>
      <c r="BI18" s="116" t="str">
        <f t="shared" ca="1" si="21"/>
        <v>No aplica</v>
      </c>
      <c r="BJ18" s="115" t="str">
        <f t="shared" ca="1" si="22"/>
        <v>No aplica</v>
      </c>
      <c r="BK18" s="140"/>
      <c r="BL18" s="189"/>
      <c r="BM18" s="168"/>
      <c r="BN18" s="220"/>
      <c r="BO18" s="168"/>
      <c r="BP18" s="218"/>
      <c r="BQ18" s="118"/>
      <c r="BR18" s="220"/>
      <c r="BS18" s="189"/>
      <c r="BT18" s="253"/>
      <c r="BU18" s="253"/>
      <c r="BV18" s="253"/>
      <c r="BW18" s="253"/>
      <c r="BX18" s="253"/>
      <c r="BY18" s="260"/>
      <c r="BZ18" s="261"/>
      <c r="CA18" s="190"/>
      <c r="CB18" s="190"/>
      <c r="CC18" s="190"/>
      <c r="CD18" s="190"/>
      <c r="CE18" s="190"/>
      <c r="CF18" s="28"/>
      <c r="CG18" s="122"/>
      <c r="CH18" s="28"/>
      <c r="CI18" s="28"/>
      <c r="CJ18" s="28"/>
      <c r="CK18" s="28"/>
      <c r="CL18" s="28"/>
      <c r="CM18" s="28"/>
      <c r="CN18" s="122"/>
      <c r="CO18" s="28"/>
      <c r="CP18" s="28"/>
      <c r="CQ18" s="28"/>
      <c r="CR18" s="28"/>
      <c r="CS18" s="28"/>
    </row>
    <row r="19" spans="1:97" s="38" customFormat="1" ht="126" customHeight="1" x14ac:dyDescent="0.3">
      <c r="A19" s="114" t="str">
        <f>+IF(MIR_2020!C19&lt;&gt;0,MIR_2020!C19,IF(MIR_2020!C19="",MIR_2020!A18,""))</f>
        <v>Actividad</v>
      </c>
      <c r="B19" s="163" t="s">
        <v>727</v>
      </c>
      <c r="C19" s="163" t="s">
        <v>72</v>
      </c>
      <c r="D19" s="129" t="s">
        <v>728</v>
      </c>
      <c r="E19" s="129" t="s">
        <v>836</v>
      </c>
      <c r="F19" s="129" t="s">
        <v>729</v>
      </c>
      <c r="G19" s="129" t="s">
        <v>730</v>
      </c>
      <c r="H19" s="129" t="s">
        <v>840</v>
      </c>
      <c r="I19" s="129" t="s">
        <v>841</v>
      </c>
      <c r="J19" s="129"/>
      <c r="K19" s="129"/>
      <c r="L19" s="129"/>
      <c r="M19" s="129"/>
      <c r="N19" s="129"/>
      <c r="O19" s="129"/>
      <c r="P19" s="129"/>
      <c r="Q19" s="129"/>
      <c r="R19" s="163" t="s">
        <v>53</v>
      </c>
      <c r="S19" s="136" t="s">
        <v>54</v>
      </c>
      <c r="T19" s="152" t="str">
        <f t="shared" si="7"/>
        <v/>
      </c>
      <c r="U19" s="137"/>
      <c r="V19" s="163" t="s">
        <v>55</v>
      </c>
      <c r="W19" s="163" t="s">
        <v>68</v>
      </c>
      <c r="X19" s="134" t="s">
        <v>845</v>
      </c>
      <c r="Y19" s="129" t="s">
        <v>772</v>
      </c>
      <c r="Z19" s="163" t="s">
        <v>57</v>
      </c>
      <c r="AA19" s="163" t="s">
        <v>58</v>
      </c>
      <c r="AB19" s="163" t="s">
        <v>59</v>
      </c>
      <c r="AC19" s="35">
        <v>43831</v>
      </c>
      <c r="AD19" s="35">
        <v>44196</v>
      </c>
      <c r="AE19" s="36">
        <v>100</v>
      </c>
      <c r="AF19" s="163">
        <v>2017</v>
      </c>
      <c r="AG19" s="140" t="s">
        <v>773</v>
      </c>
      <c r="AH19" s="130">
        <v>100</v>
      </c>
      <c r="AI19" s="37"/>
      <c r="AJ19" s="115" t="str">
        <f t="shared" ca="1" si="8"/>
        <v/>
      </c>
      <c r="AK19" s="116" t="str">
        <f t="shared" ca="1" si="9"/>
        <v>Ingresar meta alcanzada</v>
      </c>
      <c r="AL19" s="115" t="str">
        <f t="shared" ca="1" si="10"/>
        <v/>
      </c>
      <c r="AM19" s="129"/>
      <c r="AN19" s="37"/>
      <c r="AO19" s="37"/>
      <c r="AP19" s="115" t="str">
        <f t="shared" ca="1" si="11"/>
        <v>No aplica</v>
      </c>
      <c r="AQ19" s="116" t="str">
        <f t="shared" ca="1" si="12"/>
        <v>No aplica</v>
      </c>
      <c r="AR19" s="115" t="str">
        <f t="shared" ca="1" si="13"/>
        <v>No aplica</v>
      </c>
      <c r="AS19" s="129"/>
      <c r="AT19" s="37"/>
      <c r="AU19" s="37"/>
      <c r="AV19" s="115" t="str">
        <f t="shared" ca="1" si="14"/>
        <v>No aplica</v>
      </c>
      <c r="AW19" s="116" t="str">
        <f t="shared" ca="1" si="15"/>
        <v>No aplica</v>
      </c>
      <c r="AX19" s="115" t="str">
        <f t="shared" ca="1" si="16"/>
        <v>No aplica</v>
      </c>
      <c r="AY19" s="129"/>
      <c r="AZ19" s="37"/>
      <c r="BA19" s="37"/>
      <c r="BB19" s="115" t="str">
        <f t="shared" ca="1" si="17"/>
        <v>No aplica</v>
      </c>
      <c r="BC19" s="116" t="str">
        <f t="shared" ca="1" si="18"/>
        <v>No aplica</v>
      </c>
      <c r="BD19" s="115" t="str">
        <f t="shared" ca="1" si="19"/>
        <v>No aplica</v>
      </c>
      <c r="BE19" s="129"/>
      <c r="BF19" s="37"/>
      <c r="BG19" s="37"/>
      <c r="BH19" s="115" t="str">
        <f t="shared" ca="1" si="20"/>
        <v>No aplica</v>
      </c>
      <c r="BI19" s="116" t="str">
        <f t="shared" ca="1" si="21"/>
        <v>No aplica</v>
      </c>
      <c r="BJ19" s="115" t="str">
        <f t="shared" ca="1" si="22"/>
        <v>No aplica</v>
      </c>
      <c r="BK19" s="140"/>
      <c r="BL19" s="163" t="s">
        <v>809</v>
      </c>
      <c r="BM19" s="129" t="s">
        <v>793</v>
      </c>
      <c r="BN19" s="162">
        <v>36101</v>
      </c>
      <c r="BO19" s="129" t="s">
        <v>449</v>
      </c>
      <c r="BP19" s="131">
        <v>770000</v>
      </c>
      <c r="BQ19" s="118"/>
      <c r="BR19" s="162">
        <v>36101</v>
      </c>
      <c r="BS19" s="140" t="s">
        <v>449</v>
      </c>
      <c r="BT19" s="154">
        <v>435066.31</v>
      </c>
      <c r="BU19" s="154">
        <v>0</v>
      </c>
      <c r="BV19" s="154">
        <v>0</v>
      </c>
      <c r="BW19" s="154">
        <v>0</v>
      </c>
      <c r="BX19" s="154">
        <v>435066.31</v>
      </c>
      <c r="BY19" s="162">
        <v>36101</v>
      </c>
      <c r="BZ19" s="140" t="s">
        <v>449</v>
      </c>
      <c r="CA19" s="154">
        <v>435066.31000000006</v>
      </c>
      <c r="CB19" s="154">
        <v>0</v>
      </c>
      <c r="CC19" s="154">
        <v>0</v>
      </c>
      <c r="CD19" s="154">
        <v>0</v>
      </c>
      <c r="CE19" s="154">
        <f t="shared" ref="CE19:CE25" si="24">(CA19-(SUM(CB19:CD19)))</f>
        <v>435066.31000000006</v>
      </c>
      <c r="CF19" s="28"/>
      <c r="CG19" s="122"/>
      <c r="CH19" s="28"/>
      <c r="CI19" s="28"/>
      <c r="CJ19" s="28"/>
      <c r="CK19" s="28"/>
      <c r="CL19" s="28"/>
      <c r="CM19" s="28"/>
      <c r="CN19" s="122"/>
      <c r="CO19" s="28"/>
      <c r="CP19" s="28"/>
      <c r="CQ19" s="28"/>
      <c r="CR19" s="28"/>
      <c r="CS19" s="28"/>
    </row>
    <row r="20" spans="1:97" s="38" customFormat="1" ht="76.7" customHeight="1" x14ac:dyDescent="0.3">
      <c r="A20" s="114" t="str">
        <f>+IF(MIR_2020!C20&lt;&gt;0,MIR_2020!C20,IF(MIR_2020!C20="",MIR_2020!A19,""))</f>
        <v>Actividad</v>
      </c>
      <c r="B20" s="187" t="s">
        <v>731</v>
      </c>
      <c r="C20" s="187" t="s">
        <v>72</v>
      </c>
      <c r="D20" s="166" t="s">
        <v>875</v>
      </c>
      <c r="E20" s="166" t="s">
        <v>837</v>
      </c>
      <c r="F20" s="166" t="s">
        <v>839</v>
      </c>
      <c r="G20" s="166" t="s">
        <v>842</v>
      </c>
      <c r="H20" s="166" t="s">
        <v>732</v>
      </c>
      <c r="I20" s="166" t="s">
        <v>843</v>
      </c>
      <c r="J20" s="166"/>
      <c r="K20" s="166"/>
      <c r="L20" s="166"/>
      <c r="M20" s="166"/>
      <c r="N20" s="166"/>
      <c r="O20" s="166"/>
      <c r="P20" s="166"/>
      <c r="Q20" s="166"/>
      <c r="R20" s="187" t="s">
        <v>70</v>
      </c>
      <c r="S20" s="187" t="s">
        <v>54</v>
      </c>
      <c r="T20" s="188" t="str">
        <f t="shared" si="7"/>
        <v/>
      </c>
      <c r="U20" s="187"/>
      <c r="V20" s="187" t="s">
        <v>55</v>
      </c>
      <c r="W20" s="187" t="s">
        <v>68</v>
      </c>
      <c r="X20" s="233" t="s">
        <v>844</v>
      </c>
      <c r="Y20" s="166" t="s">
        <v>774</v>
      </c>
      <c r="Z20" s="187" t="s">
        <v>57</v>
      </c>
      <c r="AA20" s="187" t="s">
        <v>58</v>
      </c>
      <c r="AB20" s="187" t="s">
        <v>59</v>
      </c>
      <c r="AC20" s="181">
        <v>43831</v>
      </c>
      <c r="AD20" s="181">
        <v>44196</v>
      </c>
      <c r="AE20" s="184">
        <v>100</v>
      </c>
      <c r="AF20" s="187">
        <v>2016</v>
      </c>
      <c r="AG20" s="224" t="s">
        <v>775</v>
      </c>
      <c r="AH20" s="169">
        <v>100</v>
      </c>
      <c r="AI20" s="172"/>
      <c r="AJ20" s="175" t="str">
        <f t="shared" ca="1" si="8"/>
        <v/>
      </c>
      <c r="AK20" s="178" t="str">
        <f t="shared" ca="1" si="9"/>
        <v>Ingresar meta alcanzada</v>
      </c>
      <c r="AL20" s="175" t="str">
        <f t="shared" ca="1" si="10"/>
        <v/>
      </c>
      <c r="AM20" s="166"/>
      <c r="AN20" s="172"/>
      <c r="AO20" s="172"/>
      <c r="AP20" s="175" t="str">
        <f t="shared" ca="1" si="11"/>
        <v>No aplica</v>
      </c>
      <c r="AQ20" s="178" t="str">
        <f t="shared" ca="1" si="12"/>
        <v>No aplica</v>
      </c>
      <c r="AR20" s="175" t="str">
        <f t="shared" ca="1" si="13"/>
        <v>No aplica</v>
      </c>
      <c r="AS20" s="166"/>
      <c r="AT20" s="172">
        <v>80</v>
      </c>
      <c r="AU20" s="172">
        <f>(50/22)*100</f>
        <v>227.27272727272728</v>
      </c>
      <c r="AV20" s="175">
        <f t="shared" ca="1" si="14"/>
        <v>184.09090909090909</v>
      </c>
      <c r="AW20" s="178" t="str">
        <f t="shared" ca="1" si="15"/>
        <v>Crítico</v>
      </c>
      <c r="AX20" s="175">
        <f t="shared" ca="1" si="16"/>
        <v>227.27272727272728</v>
      </c>
      <c r="AY20" s="166" t="s">
        <v>896</v>
      </c>
      <c r="AZ20" s="169"/>
      <c r="BA20" s="169"/>
      <c r="BB20" s="175" t="str">
        <f t="shared" ca="1" si="17"/>
        <v>No aplica</v>
      </c>
      <c r="BC20" s="178" t="str">
        <f t="shared" ca="1" si="18"/>
        <v>No aplica</v>
      </c>
      <c r="BD20" s="175" t="str">
        <f t="shared" ca="1" si="19"/>
        <v>No aplica</v>
      </c>
      <c r="BE20" s="239"/>
      <c r="BF20" s="169">
        <v>100</v>
      </c>
      <c r="BG20" s="169"/>
      <c r="BH20" s="175" t="str">
        <f t="shared" ca="1" si="20"/>
        <v/>
      </c>
      <c r="BI20" s="178" t="str">
        <f t="shared" ca="1" si="21"/>
        <v>Ingresar meta alcanzada</v>
      </c>
      <c r="BJ20" s="175" t="str">
        <f t="shared" ca="1" si="22"/>
        <v/>
      </c>
      <c r="BK20" s="227"/>
      <c r="BL20" s="155" t="s">
        <v>810</v>
      </c>
      <c r="BM20" s="156" t="s">
        <v>794</v>
      </c>
      <c r="BN20" s="165">
        <v>33604</v>
      </c>
      <c r="BO20" s="156" t="s">
        <v>76</v>
      </c>
      <c r="BP20" s="131">
        <v>137934</v>
      </c>
      <c r="BQ20" s="118"/>
      <c r="BR20" s="162">
        <v>33604</v>
      </c>
      <c r="BS20" s="140" t="s">
        <v>76</v>
      </c>
      <c r="BT20" s="154">
        <v>137934</v>
      </c>
      <c r="BU20" s="154">
        <v>0</v>
      </c>
      <c r="BV20" s="154">
        <v>0</v>
      </c>
      <c r="BW20" s="154">
        <v>0</v>
      </c>
      <c r="BX20" s="154">
        <v>137934</v>
      </c>
      <c r="BY20" s="162">
        <v>33604</v>
      </c>
      <c r="BZ20" s="140" t="s">
        <v>76</v>
      </c>
      <c r="CA20" s="154">
        <v>137934</v>
      </c>
      <c r="CB20" s="154">
        <v>0</v>
      </c>
      <c r="CC20" s="154">
        <v>0</v>
      </c>
      <c r="CD20" s="154">
        <v>0</v>
      </c>
      <c r="CE20" s="154">
        <f t="shared" si="24"/>
        <v>137934</v>
      </c>
      <c r="CF20" s="28"/>
      <c r="CG20" s="122"/>
      <c r="CH20" s="28"/>
      <c r="CI20" s="28"/>
      <c r="CJ20" s="28"/>
      <c r="CK20" s="28"/>
      <c r="CL20" s="28"/>
      <c r="CM20" s="28"/>
      <c r="CN20" s="122"/>
      <c r="CO20" s="28"/>
      <c r="CP20" s="28"/>
      <c r="CQ20" s="28"/>
      <c r="CR20" s="28"/>
      <c r="CS20" s="28"/>
    </row>
    <row r="21" spans="1:97" s="38" customFormat="1" ht="51" customHeight="1" x14ac:dyDescent="0.3">
      <c r="A21" s="114" t="str">
        <f>+IF(MIR_2020!C21&lt;&gt;0,MIR_2020!C21,IF(MIR_2020!C21="",MIR_2020!A20,""))</f>
        <v>Actividad</v>
      </c>
      <c r="B21" s="188"/>
      <c r="C21" s="188"/>
      <c r="D21" s="167"/>
      <c r="E21" s="167"/>
      <c r="F21" s="167"/>
      <c r="G21" s="167"/>
      <c r="H21" s="167"/>
      <c r="I21" s="167"/>
      <c r="J21" s="167"/>
      <c r="K21" s="167"/>
      <c r="L21" s="167"/>
      <c r="M21" s="167"/>
      <c r="N21" s="167"/>
      <c r="O21" s="167"/>
      <c r="P21" s="167"/>
      <c r="Q21" s="167"/>
      <c r="R21" s="188"/>
      <c r="S21" s="188"/>
      <c r="T21" s="188"/>
      <c r="U21" s="188"/>
      <c r="V21" s="188"/>
      <c r="W21" s="188"/>
      <c r="X21" s="234"/>
      <c r="Y21" s="167"/>
      <c r="Z21" s="188"/>
      <c r="AA21" s="188"/>
      <c r="AB21" s="188"/>
      <c r="AC21" s="182"/>
      <c r="AD21" s="182"/>
      <c r="AE21" s="185"/>
      <c r="AF21" s="188"/>
      <c r="AG21" s="225"/>
      <c r="AH21" s="170"/>
      <c r="AI21" s="173"/>
      <c r="AJ21" s="176"/>
      <c r="AK21" s="179"/>
      <c r="AL21" s="176"/>
      <c r="AM21" s="167"/>
      <c r="AN21" s="173"/>
      <c r="AO21" s="173"/>
      <c r="AP21" s="176"/>
      <c r="AQ21" s="179"/>
      <c r="AR21" s="176"/>
      <c r="AS21" s="167"/>
      <c r="AT21" s="173"/>
      <c r="AU21" s="173"/>
      <c r="AV21" s="176"/>
      <c r="AW21" s="179"/>
      <c r="AX21" s="176"/>
      <c r="AY21" s="167"/>
      <c r="AZ21" s="170"/>
      <c r="BA21" s="170"/>
      <c r="BB21" s="176"/>
      <c r="BC21" s="179"/>
      <c r="BD21" s="176"/>
      <c r="BE21" s="240"/>
      <c r="BF21" s="170"/>
      <c r="BG21" s="170"/>
      <c r="BH21" s="176"/>
      <c r="BI21" s="179"/>
      <c r="BJ21" s="176"/>
      <c r="BK21" s="228"/>
      <c r="BL21" s="155" t="s">
        <v>811</v>
      </c>
      <c r="BM21" s="156" t="s">
        <v>795</v>
      </c>
      <c r="BN21" s="165">
        <v>36101</v>
      </c>
      <c r="BO21" s="156" t="s">
        <v>449</v>
      </c>
      <c r="BP21" s="131">
        <v>100000</v>
      </c>
      <c r="BQ21" s="118"/>
      <c r="BR21" s="162">
        <v>36101</v>
      </c>
      <c r="BS21" s="140" t="s">
        <v>449</v>
      </c>
      <c r="BT21" s="154">
        <v>70000</v>
      </c>
      <c r="BU21" s="154">
        <v>0</v>
      </c>
      <c r="BV21" s="154">
        <v>0</v>
      </c>
      <c r="BW21" s="154">
        <v>0</v>
      </c>
      <c r="BX21" s="154">
        <v>70000</v>
      </c>
      <c r="BY21" s="162">
        <v>36101</v>
      </c>
      <c r="BZ21" s="140" t="s">
        <v>449</v>
      </c>
      <c r="CA21" s="154">
        <v>70000</v>
      </c>
      <c r="CB21" s="154">
        <v>0</v>
      </c>
      <c r="CC21" s="154">
        <v>0</v>
      </c>
      <c r="CD21" s="154">
        <v>0</v>
      </c>
      <c r="CE21" s="154">
        <f t="shared" si="24"/>
        <v>70000</v>
      </c>
      <c r="CF21" s="28"/>
      <c r="CG21" s="122"/>
      <c r="CH21" s="28"/>
      <c r="CI21" s="28"/>
      <c r="CJ21" s="28"/>
      <c r="CK21" s="28"/>
      <c r="CL21" s="28"/>
      <c r="CM21" s="28"/>
      <c r="CN21" s="122"/>
      <c r="CO21" s="28"/>
      <c r="CP21" s="28"/>
      <c r="CQ21" s="28"/>
      <c r="CR21" s="28"/>
      <c r="CS21" s="28"/>
    </row>
    <row r="22" spans="1:97" s="38" customFormat="1" ht="76.7" customHeight="1" x14ac:dyDescent="0.3">
      <c r="A22" s="114" t="str">
        <f>+IF(MIR_2020!C22&lt;&gt;0,MIR_2020!C22,IF(MIR_2020!C22="",MIR_2020!A21,""))</f>
        <v>Actividad</v>
      </c>
      <c r="B22" s="188"/>
      <c r="C22" s="188"/>
      <c r="D22" s="167"/>
      <c r="E22" s="168"/>
      <c r="F22" s="168"/>
      <c r="G22" s="168"/>
      <c r="H22" s="168"/>
      <c r="I22" s="168"/>
      <c r="J22" s="168"/>
      <c r="K22" s="168"/>
      <c r="L22" s="168"/>
      <c r="M22" s="168"/>
      <c r="N22" s="168"/>
      <c r="O22" s="168"/>
      <c r="P22" s="168"/>
      <c r="Q22" s="168"/>
      <c r="R22" s="189"/>
      <c r="S22" s="189"/>
      <c r="T22" s="188"/>
      <c r="U22" s="189"/>
      <c r="V22" s="189"/>
      <c r="W22" s="189"/>
      <c r="X22" s="235"/>
      <c r="Y22" s="168"/>
      <c r="Z22" s="189"/>
      <c r="AA22" s="189"/>
      <c r="AB22" s="189"/>
      <c r="AC22" s="183"/>
      <c r="AD22" s="183"/>
      <c r="AE22" s="186"/>
      <c r="AF22" s="189"/>
      <c r="AG22" s="226"/>
      <c r="AH22" s="171"/>
      <c r="AI22" s="174"/>
      <c r="AJ22" s="177"/>
      <c r="AK22" s="180"/>
      <c r="AL22" s="177"/>
      <c r="AM22" s="168"/>
      <c r="AN22" s="174"/>
      <c r="AO22" s="174"/>
      <c r="AP22" s="177"/>
      <c r="AQ22" s="180"/>
      <c r="AR22" s="177"/>
      <c r="AS22" s="168"/>
      <c r="AT22" s="174"/>
      <c r="AU22" s="174"/>
      <c r="AV22" s="177"/>
      <c r="AW22" s="180"/>
      <c r="AX22" s="177"/>
      <c r="AY22" s="168"/>
      <c r="AZ22" s="171"/>
      <c r="BA22" s="171"/>
      <c r="BB22" s="177"/>
      <c r="BC22" s="180"/>
      <c r="BD22" s="177"/>
      <c r="BE22" s="241"/>
      <c r="BF22" s="171"/>
      <c r="BG22" s="171"/>
      <c r="BH22" s="177"/>
      <c r="BI22" s="180"/>
      <c r="BJ22" s="177"/>
      <c r="BK22" s="229"/>
      <c r="BL22" s="164" t="s">
        <v>812</v>
      </c>
      <c r="BM22" s="161" t="s">
        <v>796</v>
      </c>
      <c r="BN22" s="135">
        <v>36101</v>
      </c>
      <c r="BO22" s="161" t="s">
        <v>449</v>
      </c>
      <c r="BP22" s="160">
        <v>1900000</v>
      </c>
      <c r="BQ22" s="118"/>
      <c r="BR22" s="138">
        <v>36101</v>
      </c>
      <c r="BS22" s="139" t="s">
        <v>449</v>
      </c>
      <c r="BT22" s="154">
        <v>1330000</v>
      </c>
      <c r="BU22" s="154">
        <v>0</v>
      </c>
      <c r="BV22" s="154">
        <v>0</v>
      </c>
      <c r="BW22" s="154">
        <v>0</v>
      </c>
      <c r="BX22" s="154">
        <v>1330000</v>
      </c>
      <c r="BY22" s="138">
        <v>36101</v>
      </c>
      <c r="BZ22" s="139" t="s">
        <v>449</v>
      </c>
      <c r="CA22" s="154">
        <v>1330000</v>
      </c>
      <c r="CB22" s="154">
        <v>0</v>
      </c>
      <c r="CC22" s="154">
        <v>0</v>
      </c>
      <c r="CD22" s="154">
        <v>0</v>
      </c>
      <c r="CE22" s="154">
        <f t="shared" si="24"/>
        <v>1330000</v>
      </c>
      <c r="CF22" s="28"/>
      <c r="CG22" s="122"/>
      <c r="CH22" s="28"/>
      <c r="CI22" s="28"/>
      <c r="CJ22" s="28"/>
      <c r="CK22" s="28"/>
      <c r="CL22" s="28"/>
      <c r="CM22" s="28"/>
      <c r="CN22" s="122"/>
      <c r="CO22" s="28"/>
      <c r="CP22" s="28"/>
      <c r="CQ22" s="28"/>
      <c r="CR22" s="28"/>
      <c r="CS22" s="28"/>
    </row>
    <row r="23" spans="1:97" s="38" customFormat="1" ht="38.25" customHeight="1" x14ac:dyDescent="0.3">
      <c r="A23" s="114" t="str">
        <f>+IF(MIR_2020!C23&lt;&gt;0,MIR_2020!C23,IF(MIR_2020!C23="",MIR_2020!A22,""))</f>
        <v>Actividad</v>
      </c>
      <c r="B23" s="187" t="s">
        <v>733</v>
      </c>
      <c r="C23" s="187" t="s">
        <v>72</v>
      </c>
      <c r="D23" s="166" t="s">
        <v>734</v>
      </c>
      <c r="E23" s="166" t="s">
        <v>735</v>
      </c>
      <c r="F23" s="166" t="s">
        <v>876</v>
      </c>
      <c r="G23" s="166" t="s">
        <v>736</v>
      </c>
      <c r="H23" s="166" t="s">
        <v>846</v>
      </c>
      <c r="I23" s="166" t="s">
        <v>853</v>
      </c>
      <c r="J23" s="166"/>
      <c r="K23" s="166"/>
      <c r="L23" s="166"/>
      <c r="M23" s="166"/>
      <c r="N23" s="166"/>
      <c r="O23" s="166"/>
      <c r="P23" s="166"/>
      <c r="Q23" s="166"/>
      <c r="R23" s="187" t="s">
        <v>66</v>
      </c>
      <c r="S23" s="187" t="s">
        <v>54</v>
      </c>
      <c r="T23" s="188" t="str">
        <f t="shared" si="7"/>
        <v/>
      </c>
      <c r="U23" s="187"/>
      <c r="V23" s="187" t="s">
        <v>55</v>
      </c>
      <c r="W23" s="187" t="s">
        <v>68</v>
      </c>
      <c r="X23" s="166" t="s">
        <v>847</v>
      </c>
      <c r="Y23" s="166" t="s">
        <v>777</v>
      </c>
      <c r="Z23" s="187" t="s">
        <v>57</v>
      </c>
      <c r="AA23" s="187" t="s">
        <v>58</v>
      </c>
      <c r="AB23" s="187" t="s">
        <v>59</v>
      </c>
      <c r="AC23" s="181">
        <v>43831</v>
      </c>
      <c r="AD23" s="181">
        <v>44196</v>
      </c>
      <c r="AE23" s="184">
        <v>100</v>
      </c>
      <c r="AF23" s="187">
        <v>2016</v>
      </c>
      <c r="AG23" s="224" t="s">
        <v>778</v>
      </c>
      <c r="AH23" s="169">
        <v>100</v>
      </c>
      <c r="AI23" s="172"/>
      <c r="AJ23" s="175" t="str">
        <f t="shared" ca="1" si="8"/>
        <v/>
      </c>
      <c r="AK23" s="178" t="str">
        <f t="shared" ca="1" si="9"/>
        <v>Ingresar meta alcanzada</v>
      </c>
      <c r="AL23" s="175" t="str">
        <f t="shared" ca="1" si="10"/>
        <v/>
      </c>
      <c r="AM23" s="166"/>
      <c r="AN23" s="169">
        <v>25</v>
      </c>
      <c r="AO23" s="172">
        <f>(1/4)*100</f>
        <v>25</v>
      </c>
      <c r="AP23" s="175">
        <f t="shared" ca="1" si="11"/>
        <v>0</v>
      </c>
      <c r="AQ23" s="178" t="str">
        <f t="shared" ca="1" si="12"/>
        <v>Aceptable</v>
      </c>
      <c r="AR23" s="175">
        <f t="shared" ca="1" si="13"/>
        <v>25</v>
      </c>
      <c r="AS23" s="166" t="s">
        <v>888</v>
      </c>
      <c r="AT23" s="172">
        <v>50</v>
      </c>
      <c r="AU23" s="172">
        <f>(2/4)*100</f>
        <v>50</v>
      </c>
      <c r="AV23" s="175">
        <f t="shared" ca="1" si="14"/>
        <v>0</v>
      </c>
      <c r="AW23" s="178" t="str">
        <f t="shared" ca="1" si="15"/>
        <v>Aceptable</v>
      </c>
      <c r="AX23" s="175">
        <f t="shared" ca="1" si="16"/>
        <v>50</v>
      </c>
      <c r="AY23" s="166" t="s">
        <v>892</v>
      </c>
      <c r="AZ23" s="169">
        <v>75</v>
      </c>
      <c r="BA23" s="273">
        <f>(3/4)*100</f>
        <v>75</v>
      </c>
      <c r="BB23" s="175">
        <f t="shared" ca="1" si="17"/>
        <v>0</v>
      </c>
      <c r="BC23" s="178" t="str">
        <f t="shared" ca="1" si="18"/>
        <v>Aceptable</v>
      </c>
      <c r="BD23" s="175">
        <f t="shared" ca="1" si="19"/>
        <v>75</v>
      </c>
      <c r="BE23" s="242" t="s">
        <v>897</v>
      </c>
      <c r="BF23" s="169">
        <v>100</v>
      </c>
      <c r="BG23" s="169"/>
      <c r="BH23" s="175" t="str">
        <f t="shared" ca="1" si="20"/>
        <v/>
      </c>
      <c r="BI23" s="178" t="str">
        <f t="shared" ca="1" si="21"/>
        <v>Ingresar meta alcanzada</v>
      </c>
      <c r="BJ23" s="175" t="str">
        <f t="shared" ca="1" si="22"/>
        <v/>
      </c>
      <c r="BK23" s="227"/>
      <c r="BL23" s="155" t="s">
        <v>813</v>
      </c>
      <c r="BM23" s="156" t="s">
        <v>797</v>
      </c>
      <c r="BN23" s="165">
        <v>31701</v>
      </c>
      <c r="BO23" s="156" t="s">
        <v>390</v>
      </c>
      <c r="BP23" s="131">
        <v>120000</v>
      </c>
      <c r="BQ23" s="118"/>
      <c r="BR23" s="138">
        <v>31701</v>
      </c>
      <c r="BS23" s="139" t="s">
        <v>390</v>
      </c>
      <c r="BT23" s="154">
        <v>96273.94</v>
      </c>
      <c r="BU23" s="154">
        <v>24444.91</v>
      </c>
      <c r="BV23" s="154">
        <v>0</v>
      </c>
      <c r="BW23" s="154">
        <v>0</v>
      </c>
      <c r="BX23" s="154">
        <v>71829.03</v>
      </c>
      <c r="BY23" s="138">
        <v>31701</v>
      </c>
      <c r="BZ23" s="139" t="s">
        <v>390</v>
      </c>
      <c r="CA23" s="154">
        <v>96273.94</v>
      </c>
      <c r="CB23" s="154">
        <v>48073.820000000007</v>
      </c>
      <c r="CC23" s="154">
        <v>0</v>
      </c>
      <c r="CD23" s="154">
        <v>0</v>
      </c>
      <c r="CE23" s="154">
        <f t="shared" si="24"/>
        <v>48200.119999999995</v>
      </c>
      <c r="CF23" s="20"/>
      <c r="CG23" s="18"/>
      <c r="CH23" s="19"/>
      <c r="CI23" s="19"/>
      <c r="CJ23" s="19"/>
      <c r="CK23" s="19"/>
      <c r="CL23" s="19"/>
      <c r="CM23" s="20"/>
      <c r="CN23" s="18"/>
      <c r="CO23" s="19"/>
      <c r="CP23" s="19"/>
      <c r="CQ23" s="19"/>
      <c r="CR23" s="19"/>
      <c r="CS23" s="19"/>
    </row>
    <row r="24" spans="1:97" s="38" customFormat="1" ht="39.75" customHeight="1" x14ac:dyDescent="0.3">
      <c r="A24" s="114" t="str">
        <f>+IF(MIR_2020!C24&lt;&gt;0,MIR_2020!C24,IF(MIR_2020!C24="",MIR_2020!A23,""))</f>
        <v>Actividad</v>
      </c>
      <c r="B24" s="188"/>
      <c r="C24" s="188"/>
      <c r="D24" s="167"/>
      <c r="E24" s="167"/>
      <c r="F24" s="167"/>
      <c r="G24" s="167"/>
      <c r="H24" s="167"/>
      <c r="I24" s="167"/>
      <c r="J24" s="167"/>
      <c r="K24" s="167"/>
      <c r="L24" s="167"/>
      <c r="M24" s="167"/>
      <c r="N24" s="167"/>
      <c r="O24" s="167"/>
      <c r="P24" s="167"/>
      <c r="Q24" s="167"/>
      <c r="R24" s="188"/>
      <c r="S24" s="188"/>
      <c r="T24" s="188"/>
      <c r="U24" s="188"/>
      <c r="V24" s="188"/>
      <c r="W24" s="188"/>
      <c r="X24" s="167"/>
      <c r="Y24" s="167"/>
      <c r="Z24" s="188"/>
      <c r="AA24" s="188"/>
      <c r="AB24" s="188"/>
      <c r="AC24" s="182"/>
      <c r="AD24" s="182"/>
      <c r="AE24" s="185"/>
      <c r="AF24" s="188"/>
      <c r="AG24" s="225"/>
      <c r="AH24" s="170"/>
      <c r="AI24" s="173"/>
      <c r="AJ24" s="176"/>
      <c r="AK24" s="179"/>
      <c r="AL24" s="176"/>
      <c r="AM24" s="167"/>
      <c r="AN24" s="170"/>
      <c r="AO24" s="173"/>
      <c r="AP24" s="176"/>
      <c r="AQ24" s="179"/>
      <c r="AR24" s="176"/>
      <c r="AS24" s="167"/>
      <c r="AT24" s="173"/>
      <c r="AU24" s="173"/>
      <c r="AV24" s="176"/>
      <c r="AW24" s="179"/>
      <c r="AX24" s="176"/>
      <c r="AY24" s="167"/>
      <c r="AZ24" s="170"/>
      <c r="BA24" s="274"/>
      <c r="BB24" s="176"/>
      <c r="BC24" s="179"/>
      <c r="BD24" s="176"/>
      <c r="BE24" s="243"/>
      <c r="BF24" s="170"/>
      <c r="BG24" s="170"/>
      <c r="BH24" s="176"/>
      <c r="BI24" s="179"/>
      <c r="BJ24" s="176"/>
      <c r="BK24" s="228"/>
      <c r="BL24" s="155" t="s">
        <v>816</v>
      </c>
      <c r="BM24" s="156" t="s">
        <v>798</v>
      </c>
      <c r="BN24" s="165">
        <v>33401</v>
      </c>
      <c r="BO24" s="156" t="s">
        <v>75</v>
      </c>
      <c r="BP24" s="131">
        <v>0</v>
      </c>
      <c r="BQ24" s="118"/>
      <c r="BR24" s="20">
        <v>33401</v>
      </c>
      <c r="BS24" s="18" t="s">
        <v>75</v>
      </c>
      <c r="BT24" s="154">
        <v>0</v>
      </c>
      <c r="BU24" s="154">
        <v>0</v>
      </c>
      <c r="BV24" s="154">
        <v>0</v>
      </c>
      <c r="BW24" s="154">
        <v>0</v>
      </c>
      <c r="BX24" s="154">
        <v>0</v>
      </c>
      <c r="BY24" s="20">
        <v>33401</v>
      </c>
      <c r="BZ24" s="18" t="s">
        <v>75</v>
      </c>
      <c r="CA24" s="154">
        <v>0</v>
      </c>
      <c r="CB24" s="154">
        <v>0</v>
      </c>
      <c r="CC24" s="154">
        <v>0</v>
      </c>
      <c r="CD24" s="154">
        <v>0</v>
      </c>
      <c r="CE24" s="154">
        <f t="shared" si="24"/>
        <v>0</v>
      </c>
      <c r="CF24" s="20"/>
      <c r="CG24" s="18"/>
      <c r="CH24" s="19"/>
      <c r="CI24" s="19"/>
      <c r="CJ24" s="19"/>
      <c r="CK24" s="19"/>
      <c r="CL24" s="19"/>
      <c r="CM24" s="20"/>
      <c r="CN24" s="18"/>
      <c r="CO24" s="19"/>
      <c r="CP24" s="19"/>
      <c r="CQ24" s="19"/>
      <c r="CR24" s="19"/>
      <c r="CS24" s="19"/>
    </row>
    <row r="25" spans="1:97" s="38" customFormat="1" ht="26.45" customHeight="1" x14ac:dyDescent="0.3">
      <c r="A25" s="114" t="str">
        <f>+IF(MIR_2020!C25&lt;&gt;0,MIR_2020!C25,IF(MIR_2020!C25="",MIR_2020!A24,""))</f>
        <v>Actividad</v>
      </c>
      <c r="B25" s="188"/>
      <c r="C25" s="188"/>
      <c r="D25" s="167"/>
      <c r="E25" s="167"/>
      <c r="F25" s="167"/>
      <c r="G25" s="167"/>
      <c r="H25" s="167"/>
      <c r="I25" s="167"/>
      <c r="J25" s="167"/>
      <c r="K25" s="167"/>
      <c r="L25" s="167"/>
      <c r="M25" s="167"/>
      <c r="N25" s="167"/>
      <c r="O25" s="167"/>
      <c r="P25" s="167"/>
      <c r="Q25" s="167"/>
      <c r="R25" s="188"/>
      <c r="S25" s="188"/>
      <c r="T25" s="188"/>
      <c r="U25" s="188"/>
      <c r="V25" s="188"/>
      <c r="W25" s="188"/>
      <c r="X25" s="167"/>
      <c r="Y25" s="167"/>
      <c r="Z25" s="188"/>
      <c r="AA25" s="188"/>
      <c r="AB25" s="188"/>
      <c r="AC25" s="182"/>
      <c r="AD25" s="182"/>
      <c r="AE25" s="185"/>
      <c r="AF25" s="188"/>
      <c r="AG25" s="225"/>
      <c r="AH25" s="170"/>
      <c r="AI25" s="173"/>
      <c r="AJ25" s="176"/>
      <c r="AK25" s="179"/>
      <c r="AL25" s="176"/>
      <c r="AM25" s="167"/>
      <c r="AN25" s="170"/>
      <c r="AO25" s="173"/>
      <c r="AP25" s="176"/>
      <c r="AQ25" s="179"/>
      <c r="AR25" s="176"/>
      <c r="AS25" s="167"/>
      <c r="AT25" s="173"/>
      <c r="AU25" s="173"/>
      <c r="AV25" s="176"/>
      <c r="AW25" s="179"/>
      <c r="AX25" s="176"/>
      <c r="AY25" s="167"/>
      <c r="AZ25" s="170"/>
      <c r="BA25" s="274"/>
      <c r="BB25" s="176"/>
      <c r="BC25" s="179"/>
      <c r="BD25" s="176"/>
      <c r="BE25" s="243"/>
      <c r="BF25" s="170"/>
      <c r="BG25" s="170"/>
      <c r="BH25" s="176"/>
      <c r="BI25" s="179"/>
      <c r="BJ25" s="176"/>
      <c r="BK25" s="228"/>
      <c r="BL25" s="262" t="s">
        <v>815</v>
      </c>
      <c r="BM25" s="239" t="s">
        <v>799</v>
      </c>
      <c r="BN25" s="265">
        <v>33605</v>
      </c>
      <c r="BO25" s="192" t="s">
        <v>423</v>
      </c>
      <c r="BP25" s="266">
        <v>520000</v>
      </c>
      <c r="BQ25" s="118"/>
      <c r="BR25" s="262">
        <v>33605</v>
      </c>
      <c r="BS25" s="239" t="s">
        <v>423</v>
      </c>
      <c r="BT25" s="257">
        <v>386641.08</v>
      </c>
      <c r="BU25" s="254">
        <v>174641.08</v>
      </c>
      <c r="BV25" s="257">
        <v>0</v>
      </c>
      <c r="BW25" s="257">
        <v>0</v>
      </c>
      <c r="BX25" s="254">
        <v>212000.00000000003</v>
      </c>
      <c r="BY25" s="191">
        <v>33605</v>
      </c>
      <c r="BZ25" s="192" t="s">
        <v>423</v>
      </c>
      <c r="CA25" s="193">
        <v>386641.07999999996</v>
      </c>
      <c r="CB25" s="194">
        <v>174641.08000000002</v>
      </c>
      <c r="CC25" s="193">
        <v>0</v>
      </c>
      <c r="CD25" s="193">
        <v>0</v>
      </c>
      <c r="CE25" s="194">
        <f t="shared" si="24"/>
        <v>211999.99999999994</v>
      </c>
      <c r="CF25" s="20"/>
      <c r="CG25" s="18"/>
      <c r="CH25" s="19"/>
      <c r="CI25" s="19"/>
      <c r="CJ25" s="19"/>
      <c r="CK25" s="19"/>
      <c r="CL25" s="19"/>
      <c r="CM25" s="20"/>
      <c r="CN25" s="18"/>
      <c r="CO25" s="19"/>
      <c r="CP25" s="19"/>
      <c r="CQ25" s="19"/>
      <c r="CR25" s="19"/>
      <c r="CS25" s="19"/>
    </row>
    <row r="26" spans="1:97" s="38" customFormat="1" ht="26.45" customHeight="1" x14ac:dyDescent="0.3">
      <c r="A26" s="114" t="str">
        <f>+IF(MIR_2020!C26&lt;&gt;0,MIR_2020!C26,IF(MIR_2020!C26="",MIR_2020!A25,""))</f>
        <v>Actividad</v>
      </c>
      <c r="B26" s="188"/>
      <c r="C26" s="188"/>
      <c r="D26" s="167"/>
      <c r="E26" s="167"/>
      <c r="F26" s="167"/>
      <c r="G26" s="167"/>
      <c r="H26" s="167"/>
      <c r="I26" s="167"/>
      <c r="J26" s="167"/>
      <c r="K26" s="167"/>
      <c r="L26" s="167"/>
      <c r="M26" s="167"/>
      <c r="N26" s="167"/>
      <c r="O26" s="167"/>
      <c r="P26" s="167"/>
      <c r="Q26" s="167"/>
      <c r="R26" s="188"/>
      <c r="S26" s="188"/>
      <c r="T26" s="188"/>
      <c r="U26" s="188"/>
      <c r="V26" s="188"/>
      <c r="W26" s="188"/>
      <c r="X26" s="167"/>
      <c r="Y26" s="167"/>
      <c r="Z26" s="188"/>
      <c r="AA26" s="188"/>
      <c r="AB26" s="188"/>
      <c r="AC26" s="182"/>
      <c r="AD26" s="182"/>
      <c r="AE26" s="185"/>
      <c r="AF26" s="188"/>
      <c r="AG26" s="225"/>
      <c r="AH26" s="170"/>
      <c r="AI26" s="173"/>
      <c r="AJ26" s="176"/>
      <c r="AK26" s="179"/>
      <c r="AL26" s="176"/>
      <c r="AM26" s="167"/>
      <c r="AN26" s="170"/>
      <c r="AO26" s="173"/>
      <c r="AP26" s="176"/>
      <c r="AQ26" s="179"/>
      <c r="AR26" s="176"/>
      <c r="AS26" s="167"/>
      <c r="AT26" s="173"/>
      <c r="AU26" s="173"/>
      <c r="AV26" s="176"/>
      <c r="AW26" s="179"/>
      <c r="AX26" s="176"/>
      <c r="AY26" s="167"/>
      <c r="AZ26" s="170"/>
      <c r="BA26" s="274"/>
      <c r="BB26" s="176"/>
      <c r="BC26" s="179"/>
      <c r="BD26" s="176"/>
      <c r="BE26" s="243"/>
      <c r="BF26" s="170"/>
      <c r="BG26" s="170"/>
      <c r="BH26" s="176"/>
      <c r="BI26" s="179"/>
      <c r="BJ26" s="176"/>
      <c r="BK26" s="228"/>
      <c r="BL26" s="263"/>
      <c r="BM26" s="240"/>
      <c r="BN26" s="265"/>
      <c r="BO26" s="192"/>
      <c r="BP26" s="266"/>
      <c r="BQ26" s="118"/>
      <c r="BR26" s="263"/>
      <c r="BS26" s="240"/>
      <c r="BT26" s="258"/>
      <c r="BU26" s="255"/>
      <c r="BV26" s="258"/>
      <c r="BW26" s="258"/>
      <c r="BX26" s="255"/>
      <c r="BY26" s="191"/>
      <c r="BZ26" s="192"/>
      <c r="CA26" s="193"/>
      <c r="CB26" s="194"/>
      <c r="CC26" s="193"/>
      <c r="CD26" s="193"/>
      <c r="CE26" s="194"/>
      <c r="CF26" s="20"/>
      <c r="CG26" s="18"/>
      <c r="CH26" s="19"/>
      <c r="CI26" s="19"/>
      <c r="CJ26" s="19"/>
      <c r="CK26" s="19"/>
      <c r="CL26" s="19"/>
      <c r="CM26" s="20"/>
      <c r="CN26" s="18"/>
      <c r="CO26" s="19"/>
      <c r="CP26" s="19"/>
      <c r="CQ26" s="19"/>
      <c r="CR26" s="19"/>
      <c r="CS26" s="19"/>
    </row>
    <row r="27" spans="1:97" s="38" customFormat="1" ht="26.45" customHeight="1" x14ac:dyDescent="0.3">
      <c r="A27" s="114" t="str">
        <f>+IF(MIR_2020!C27&lt;&gt;0,MIR_2020!C27,IF(MIR_2020!C27="",MIR_2020!A26,""))</f>
        <v>Actividad</v>
      </c>
      <c r="B27" s="188"/>
      <c r="C27" s="188"/>
      <c r="D27" s="167"/>
      <c r="E27" s="167"/>
      <c r="F27" s="167"/>
      <c r="G27" s="167"/>
      <c r="H27" s="167"/>
      <c r="I27" s="167"/>
      <c r="J27" s="167"/>
      <c r="K27" s="167"/>
      <c r="L27" s="167"/>
      <c r="M27" s="167"/>
      <c r="N27" s="167"/>
      <c r="O27" s="167"/>
      <c r="P27" s="167"/>
      <c r="Q27" s="167"/>
      <c r="R27" s="188"/>
      <c r="S27" s="188"/>
      <c r="T27" s="188"/>
      <c r="U27" s="188"/>
      <c r="V27" s="188"/>
      <c r="W27" s="188"/>
      <c r="X27" s="167"/>
      <c r="Y27" s="167"/>
      <c r="Z27" s="188"/>
      <c r="AA27" s="188"/>
      <c r="AB27" s="188"/>
      <c r="AC27" s="182"/>
      <c r="AD27" s="182"/>
      <c r="AE27" s="185"/>
      <c r="AF27" s="188"/>
      <c r="AG27" s="225"/>
      <c r="AH27" s="170"/>
      <c r="AI27" s="173"/>
      <c r="AJ27" s="176"/>
      <c r="AK27" s="179"/>
      <c r="AL27" s="176"/>
      <c r="AM27" s="167"/>
      <c r="AN27" s="170"/>
      <c r="AO27" s="173"/>
      <c r="AP27" s="176"/>
      <c r="AQ27" s="179"/>
      <c r="AR27" s="176"/>
      <c r="AS27" s="167"/>
      <c r="AT27" s="173"/>
      <c r="AU27" s="173"/>
      <c r="AV27" s="176"/>
      <c r="AW27" s="179"/>
      <c r="AX27" s="176"/>
      <c r="AY27" s="167"/>
      <c r="AZ27" s="170"/>
      <c r="BA27" s="274"/>
      <c r="BB27" s="176"/>
      <c r="BC27" s="179"/>
      <c r="BD27" s="176"/>
      <c r="BE27" s="243"/>
      <c r="BF27" s="170"/>
      <c r="BG27" s="170"/>
      <c r="BH27" s="176"/>
      <c r="BI27" s="179"/>
      <c r="BJ27" s="176"/>
      <c r="BK27" s="228"/>
      <c r="BL27" s="263"/>
      <c r="BM27" s="240"/>
      <c r="BN27" s="265"/>
      <c r="BO27" s="192"/>
      <c r="BP27" s="266"/>
      <c r="BQ27" s="118"/>
      <c r="BR27" s="263"/>
      <c r="BS27" s="240"/>
      <c r="BT27" s="258"/>
      <c r="BU27" s="255"/>
      <c r="BV27" s="258"/>
      <c r="BW27" s="258"/>
      <c r="BX27" s="255"/>
      <c r="BY27" s="191"/>
      <c r="BZ27" s="192"/>
      <c r="CA27" s="193"/>
      <c r="CB27" s="194"/>
      <c r="CC27" s="193"/>
      <c r="CD27" s="193"/>
      <c r="CE27" s="194"/>
      <c r="CF27" s="20"/>
      <c r="CG27" s="18"/>
      <c r="CH27" s="19"/>
      <c r="CI27" s="19"/>
      <c r="CJ27" s="19"/>
      <c r="CK27" s="19"/>
      <c r="CL27" s="19"/>
      <c r="CM27" s="20"/>
      <c r="CN27" s="18"/>
      <c r="CO27" s="19"/>
      <c r="CP27" s="19"/>
      <c r="CQ27" s="19"/>
      <c r="CR27" s="19"/>
      <c r="CS27" s="19"/>
    </row>
    <row r="28" spans="1:97" s="38" customFormat="1" ht="26.45" customHeight="1" x14ac:dyDescent="0.3">
      <c r="A28" s="114" t="str">
        <f>+IF(MIR_2020!C28&lt;&gt;0,MIR_2020!C28,IF(MIR_2020!C28="",MIR_2020!A27,""))</f>
        <v>Actividad</v>
      </c>
      <c r="B28" s="188"/>
      <c r="C28" s="188"/>
      <c r="D28" s="167"/>
      <c r="E28" s="167"/>
      <c r="F28" s="167"/>
      <c r="G28" s="167"/>
      <c r="H28" s="167"/>
      <c r="I28" s="167"/>
      <c r="J28" s="167"/>
      <c r="K28" s="167"/>
      <c r="L28" s="167"/>
      <c r="M28" s="167"/>
      <c r="N28" s="167"/>
      <c r="O28" s="167"/>
      <c r="P28" s="167"/>
      <c r="Q28" s="167"/>
      <c r="R28" s="188"/>
      <c r="S28" s="188"/>
      <c r="T28" s="188"/>
      <c r="U28" s="188"/>
      <c r="V28" s="188"/>
      <c r="W28" s="188"/>
      <c r="X28" s="167"/>
      <c r="Y28" s="167"/>
      <c r="Z28" s="188"/>
      <c r="AA28" s="188"/>
      <c r="AB28" s="188"/>
      <c r="AC28" s="182"/>
      <c r="AD28" s="182"/>
      <c r="AE28" s="185"/>
      <c r="AF28" s="188"/>
      <c r="AG28" s="225"/>
      <c r="AH28" s="170"/>
      <c r="AI28" s="173"/>
      <c r="AJ28" s="176"/>
      <c r="AK28" s="179"/>
      <c r="AL28" s="176"/>
      <c r="AM28" s="167"/>
      <c r="AN28" s="170"/>
      <c r="AO28" s="173"/>
      <c r="AP28" s="176"/>
      <c r="AQ28" s="179"/>
      <c r="AR28" s="176"/>
      <c r="AS28" s="167"/>
      <c r="AT28" s="173"/>
      <c r="AU28" s="173"/>
      <c r="AV28" s="176"/>
      <c r="AW28" s="179"/>
      <c r="AX28" s="176"/>
      <c r="AY28" s="167"/>
      <c r="AZ28" s="170"/>
      <c r="BA28" s="274"/>
      <c r="BB28" s="176"/>
      <c r="BC28" s="179"/>
      <c r="BD28" s="176"/>
      <c r="BE28" s="243"/>
      <c r="BF28" s="170"/>
      <c r="BG28" s="170"/>
      <c r="BH28" s="176"/>
      <c r="BI28" s="179"/>
      <c r="BJ28" s="176"/>
      <c r="BK28" s="228"/>
      <c r="BL28" s="264"/>
      <c r="BM28" s="241"/>
      <c r="BN28" s="265"/>
      <c r="BO28" s="192"/>
      <c r="BP28" s="266"/>
      <c r="BQ28" s="118"/>
      <c r="BR28" s="264"/>
      <c r="BS28" s="241"/>
      <c r="BT28" s="259"/>
      <c r="BU28" s="256"/>
      <c r="BV28" s="259"/>
      <c r="BW28" s="259"/>
      <c r="BX28" s="256"/>
      <c r="BY28" s="191"/>
      <c r="BZ28" s="192"/>
      <c r="CA28" s="193"/>
      <c r="CB28" s="194"/>
      <c r="CC28" s="193"/>
      <c r="CD28" s="193"/>
      <c r="CE28" s="194"/>
      <c r="CF28" s="20"/>
      <c r="CG28" s="18"/>
      <c r="CH28" s="19"/>
      <c r="CI28" s="19"/>
      <c r="CJ28" s="19"/>
      <c r="CK28" s="19"/>
      <c r="CL28" s="19"/>
      <c r="CM28" s="20"/>
      <c r="CN28" s="18"/>
      <c r="CO28" s="19"/>
      <c r="CP28" s="19"/>
      <c r="CQ28" s="19"/>
      <c r="CR28" s="19"/>
      <c r="CS28" s="19"/>
    </row>
    <row r="29" spans="1:97" s="38" customFormat="1" ht="75.75" customHeight="1" x14ac:dyDescent="0.3">
      <c r="A29" s="114" t="str">
        <f>+IF(MIR_2020!C29&lt;&gt;0,MIR_2020!C29,IF(MIR_2020!C29="",MIR_2020!A28,""))</f>
        <v>Actividad</v>
      </c>
      <c r="B29" s="189"/>
      <c r="C29" s="189"/>
      <c r="D29" s="168"/>
      <c r="E29" s="168"/>
      <c r="F29" s="168"/>
      <c r="G29" s="168"/>
      <c r="H29" s="168"/>
      <c r="I29" s="168"/>
      <c r="J29" s="168"/>
      <c r="K29" s="168"/>
      <c r="L29" s="168"/>
      <c r="M29" s="168"/>
      <c r="N29" s="168"/>
      <c r="O29" s="168"/>
      <c r="P29" s="168"/>
      <c r="Q29" s="168"/>
      <c r="R29" s="189"/>
      <c r="S29" s="189"/>
      <c r="T29" s="188"/>
      <c r="U29" s="189"/>
      <c r="V29" s="189"/>
      <c r="W29" s="189"/>
      <c r="X29" s="168"/>
      <c r="Y29" s="168"/>
      <c r="Z29" s="189"/>
      <c r="AA29" s="189"/>
      <c r="AB29" s="189"/>
      <c r="AC29" s="183"/>
      <c r="AD29" s="183"/>
      <c r="AE29" s="186"/>
      <c r="AF29" s="189"/>
      <c r="AG29" s="226"/>
      <c r="AH29" s="171"/>
      <c r="AI29" s="174"/>
      <c r="AJ29" s="177"/>
      <c r="AK29" s="180"/>
      <c r="AL29" s="177"/>
      <c r="AM29" s="168"/>
      <c r="AN29" s="171"/>
      <c r="AO29" s="174"/>
      <c r="AP29" s="177"/>
      <c r="AQ29" s="180"/>
      <c r="AR29" s="177"/>
      <c r="AS29" s="168"/>
      <c r="AT29" s="174"/>
      <c r="AU29" s="174"/>
      <c r="AV29" s="177"/>
      <c r="AW29" s="180"/>
      <c r="AX29" s="177"/>
      <c r="AY29" s="168"/>
      <c r="AZ29" s="171"/>
      <c r="BA29" s="275"/>
      <c r="BB29" s="177"/>
      <c r="BC29" s="180"/>
      <c r="BD29" s="177"/>
      <c r="BE29" s="244"/>
      <c r="BF29" s="171"/>
      <c r="BG29" s="171"/>
      <c r="BH29" s="177"/>
      <c r="BI29" s="180"/>
      <c r="BJ29" s="177"/>
      <c r="BK29" s="229"/>
      <c r="BL29" s="155" t="s">
        <v>814</v>
      </c>
      <c r="BM29" s="156" t="s">
        <v>800</v>
      </c>
      <c r="BN29" s="165">
        <v>36901</v>
      </c>
      <c r="BO29" s="156" t="s">
        <v>451</v>
      </c>
      <c r="BP29" s="131">
        <v>1200000</v>
      </c>
      <c r="BQ29" s="118"/>
      <c r="BR29" s="138">
        <v>36901</v>
      </c>
      <c r="BS29" s="139" t="s">
        <v>451</v>
      </c>
      <c r="BT29" s="154">
        <v>1000000</v>
      </c>
      <c r="BU29" s="154">
        <v>78005.36</v>
      </c>
      <c r="BV29" s="154">
        <v>74946.039999999994</v>
      </c>
      <c r="BW29" s="154">
        <v>847048.6</v>
      </c>
      <c r="BX29" s="154">
        <v>0</v>
      </c>
      <c r="BY29" s="138">
        <v>36901</v>
      </c>
      <c r="BZ29" s="139" t="s">
        <v>451</v>
      </c>
      <c r="CA29" s="154">
        <v>505431.89999999991</v>
      </c>
      <c r="CB29" s="154">
        <v>152951.4</v>
      </c>
      <c r="CC29" s="154">
        <v>321552</v>
      </c>
      <c r="CD29" s="154">
        <v>0</v>
      </c>
      <c r="CE29" s="154">
        <f>(CA29-(SUM(CB29:CD29)))</f>
        <v>30928.499999999884</v>
      </c>
      <c r="CF29" s="20"/>
      <c r="CG29" s="18"/>
      <c r="CH29" s="19"/>
      <c r="CI29" s="19"/>
      <c r="CJ29" s="19"/>
      <c r="CK29" s="19"/>
      <c r="CL29" s="19"/>
      <c r="CM29" s="20"/>
      <c r="CN29" s="18"/>
      <c r="CO29" s="19"/>
      <c r="CP29" s="19"/>
      <c r="CQ29" s="19"/>
      <c r="CR29" s="19"/>
      <c r="CS29" s="19"/>
    </row>
    <row r="30" spans="1:97" s="38" customFormat="1" ht="76.7" customHeight="1" x14ac:dyDescent="0.3">
      <c r="A30" s="114" t="str">
        <f>+IF(MIR_2020!C30&lt;&gt;0,MIR_2020!C30,IF(MIR_2020!C30="",MIR_2020!A29,""))</f>
        <v>Actividad</v>
      </c>
      <c r="B30" s="187" t="s">
        <v>737</v>
      </c>
      <c r="C30" s="187" t="s">
        <v>72</v>
      </c>
      <c r="D30" s="166" t="s">
        <v>738</v>
      </c>
      <c r="E30" s="166" t="s">
        <v>739</v>
      </c>
      <c r="F30" s="166" t="s">
        <v>740</v>
      </c>
      <c r="G30" s="166" t="s">
        <v>741</v>
      </c>
      <c r="H30" s="166" t="s">
        <v>742</v>
      </c>
      <c r="I30" s="166" t="s">
        <v>743</v>
      </c>
      <c r="J30" s="166"/>
      <c r="K30" s="166"/>
      <c r="L30" s="166"/>
      <c r="M30" s="166"/>
      <c r="N30" s="166"/>
      <c r="O30" s="187"/>
      <c r="P30" s="187"/>
      <c r="Q30" s="187"/>
      <c r="R30" s="187" t="s">
        <v>66</v>
      </c>
      <c r="S30" s="187" t="s">
        <v>54</v>
      </c>
      <c r="T30" s="188" t="str">
        <f>IF(S35="Otro (valor absoluto)","→","")</f>
        <v/>
      </c>
      <c r="U30" s="187"/>
      <c r="V30" s="187" t="s">
        <v>55</v>
      </c>
      <c r="W30" s="187" t="s">
        <v>68</v>
      </c>
      <c r="X30" s="166" t="s">
        <v>779</v>
      </c>
      <c r="Y30" s="166" t="s">
        <v>780</v>
      </c>
      <c r="Z30" s="187" t="s">
        <v>57</v>
      </c>
      <c r="AA30" s="187" t="s">
        <v>63</v>
      </c>
      <c r="AB30" s="187" t="s">
        <v>59</v>
      </c>
      <c r="AC30" s="181">
        <v>43831</v>
      </c>
      <c r="AD30" s="181">
        <v>44196</v>
      </c>
      <c r="AE30" s="184">
        <v>100</v>
      </c>
      <c r="AF30" s="187">
        <v>2015</v>
      </c>
      <c r="AG30" s="166" t="s">
        <v>778</v>
      </c>
      <c r="AH30" s="169">
        <v>100</v>
      </c>
      <c r="AI30" s="172"/>
      <c r="AJ30" s="175" t="str">
        <f t="shared" ca="1" si="8"/>
        <v/>
      </c>
      <c r="AK30" s="178" t="str">
        <f t="shared" ca="1" si="9"/>
        <v>Ingresar meta alcanzada</v>
      </c>
      <c r="AL30" s="175" t="str">
        <f t="shared" ca="1" si="10"/>
        <v/>
      </c>
      <c r="AM30" s="166"/>
      <c r="AN30" s="169">
        <v>100</v>
      </c>
      <c r="AO30" s="172">
        <f>(89/89)*100</f>
        <v>100</v>
      </c>
      <c r="AP30" s="175">
        <f t="shared" ca="1" si="11"/>
        <v>0</v>
      </c>
      <c r="AQ30" s="178" t="str">
        <f t="shared" ca="1" si="12"/>
        <v>Aceptable</v>
      </c>
      <c r="AR30" s="175">
        <f t="shared" ca="1" si="13"/>
        <v>100</v>
      </c>
      <c r="AS30" s="166" t="s">
        <v>891</v>
      </c>
      <c r="AT30" s="172">
        <v>100</v>
      </c>
      <c r="AU30" s="172">
        <f>(83/83)*100</f>
        <v>100</v>
      </c>
      <c r="AV30" s="175">
        <f t="shared" ca="1" si="14"/>
        <v>0</v>
      </c>
      <c r="AW30" s="178" t="str">
        <f t="shared" ca="1" si="15"/>
        <v>Aceptable</v>
      </c>
      <c r="AX30" s="175">
        <f t="shared" ca="1" si="16"/>
        <v>100</v>
      </c>
      <c r="AY30" s="166" t="s">
        <v>893</v>
      </c>
      <c r="AZ30" s="169">
        <v>100</v>
      </c>
      <c r="BA30" s="236">
        <f>(184/184)*100</f>
        <v>100</v>
      </c>
      <c r="BB30" s="175">
        <f t="shared" ca="1" si="17"/>
        <v>0</v>
      </c>
      <c r="BC30" s="178" t="str">
        <f t="shared" ca="1" si="18"/>
        <v>Aceptable</v>
      </c>
      <c r="BD30" s="175">
        <f t="shared" ca="1" si="19"/>
        <v>100</v>
      </c>
      <c r="BE30" s="242" t="s">
        <v>898</v>
      </c>
      <c r="BF30" s="169">
        <v>100</v>
      </c>
      <c r="BG30" s="172"/>
      <c r="BH30" s="175" t="str">
        <f t="shared" ca="1" si="20"/>
        <v/>
      </c>
      <c r="BI30" s="178" t="str">
        <f t="shared" ca="1" si="21"/>
        <v>Ingresar meta alcanzada</v>
      </c>
      <c r="BJ30" s="175" t="str">
        <f t="shared" ca="1" si="22"/>
        <v/>
      </c>
      <c r="BK30" s="166"/>
      <c r="BL30" s="155" t="s">
        <v>822</v>
      </c>
      <c r="BM30" s="156" t="s">
        <v>801</v>
      </c>
      <c r="BN30" s="165">
        <v>22103</v>
      </c>
      <c r="BO30" s="156" t="s">
        <v>326</v>
      </c>
      <c r="BP30" s="131">
        <v>0</v>
      </c>
      <c r="BQ30" s="118"/>
      <c r="BR30" s="138">
        <v>22103</v>
      </c>
      <c r="BS30" s="139" t="s">
        <v>326</v>
      </c>
      <c r="BT30" s="154">
        <v>0</v>
      </c>
      <c r="BU30" s="154">
        <v>0</v>
      </c>
      <c r="BV30" s="154">
        <v>0</v>
      </c>
      <c r="BW30" s="154">
        <v>0</v>
      </c>
      <c r="BX30" s="154">
        <v>0</v>
      </c>
      <c r="BY30" s="138">
        <v>22103</v>
      </c>
      <c r="BZ30" s="139" t="s">
        <v>326</v>
      </c>
      <c r="CA30" s="154">
        <v>0</v>
      </c>
      <c r="CB30" s="154">
        <v>0</v>
      </c>
      <c r="CC30" s="154">
        <v>0</v>
      </c>
      <c r="CD30" s="154">
        <v>0</v>
      </c>
      <c r="CE30" s="154">
        <f>(CA30-(SUM(CB30:CD30)))</f>
        <v>0</v>
      </c>
      <c r="CF30" s="25"/>
      <c r="CG30" s="18"/>
      <c r="CH30" s="26"/>
      <c r="CI30" s="26"/>
      <c r="CJ30" s="26"/>
      <c r="CK30" s="26"/>
      <c r="CL30" s="26"/>
      <c r="CM30" s="25"/>
      <c r="CN30" s="18"/>
      <c r="CO30" s="26"/>
      <c r="CP30" s="26"/>
      <c r="CQ30" s="26"/>
      <c r="CR30" s="26"/>
      <c r="CS30" s="26"/>
    </row>
    <row r="31" spans="1:97" s="38" customFormat="1" ht="66" customHeight="1" x14ac:dyDescent="0.3">
      <c r="A31" s="114" t="str">
        <f>+IF(MIR_2020!C31&lt;&gt;0,MIR_2020!C31,IF(MIR_2020!C31="",MIR_2020!A30,""))</f>
        <v>Actividad</v>
      </c>
      <c r="B31" s="188"/>
      <c r="C31" s="188"/>
      <c r="D31" s="167"/>
      <c r="E31" s="167"/>
      <c r="F31" s="167"/>
      <c r="G31" s="167"/>
      <c r="H31" s="167"/>
      <c r="I31" s="167"/>
      <c r="J31" s="167"/>
      <c r="K31" s="167"/>
      <c r="L31" s="167"/>
      <c r="M31" s="167"/>
      <c r="N31" s="167"/>
      <c r="O31" s="188"/>
      <c r="P31" s="188"/>
      <c r="Q31" s="188"/>
      <c r="R31" s="188"/>
      <c r="S31" s="188"/>
      <c r="T31" s="188"/>
      <c r="U31" s="188"/>
      <c r="V31" s="188"/>
      <c r="W31" s="188"/>
      <c r="X31" s="167"/>
      <c r="Y31" s="167"/>
      <c r="Z31" s="188"/>
      <c r="AA31" s="188"/>
      <c r="AB31" s="188"/>
      <c r="AC31" s="182"/>
      <c r="AD31" s="182"/>
      <c r="AE31" s="185"/>
      <c r="AF31" s="188"/>
      <c r="AG31" s="167"/>
      <c r="AH31" s="170"/>
      <c r="AI31" s="173"/>
      <c r="AJ31" s="176"/>
      <c r="AK31" s="179"/>
      <c r="AL31" s="176"/>
      <c r="AM31" s="167"/>
      <c r="AN31" s="170"/>
      <c r="AO31" s="173"/>
      <c r="AP31" s="176"/>
      <c r="AQ31" s="179"/>
      <c r="AR31" s="176"/>
      <c r="AS31" s="167"/>
      <c r="AT31" s="173"/>
      <c r="AU31" s="173"/>
      <c r="AV31" s="176"/>
      <c r="AW31" s="179"/>
      <c r="AX31" s="176"/>
      <c r="AY31" s="167"/>
      <c r="AZ31" s="170"/>
      <c r="BA31" s="237"/>
      <c r="BB31" s="176"/>
      <c r="BC31" s="179"/>
      <c r="BD31" s="176"/>
      <c r="BE31" s="243"/>
      <c r="BF31" s="170"/>
      <c r="BG31" s="173"/>
      <c r="BH31" s="176"/>
      <c r="BI31" s="179"/>
      <c r="BJ31" s="176"/>
      <c r="BK31" s="167"/>
      <c r="BL31" s="155" t="s">
        <v>823</v>
      </c>
      <c r="BM31" s="156" t="s">
        <v>802</v>
      </c>
      <c r="BN31" s="165">
        <v>22104</v>
      </c>
      <c r="BO31" s="156" t="s">
        <v>73</v>
      </c>
      <c r="BP31" s="131">
        <v>0</v>
      </c>
      <c r="BQ31" s="118"/>
      <c r="BR31" s="138">
        <v>22104</v>
      </c>
      <c r="BS31" s="139" t="s">
        <v>73</v>
      </c>
      <c r="BT31" s="154">
        <v>0</v>
      </c>
      <c r="BU31" s="154">
        <v>0</v>
      </c>
      <c r="BV31" s="154">
        <v>0</v>
      </c>
      <c r="BW31" s="154">
        <v>0</v>
      </c>
      <c r="BX31" s="154">
        <v>0</v>
      </c>
      <c r="BY31" s="138">
        <v>22104</v>
      </c>
      <c r="BZ31" s="139" t="s">
        <v>73</v>
      </c>
      <c r="CA31" s="154">
        <v>0</v>
      </c>
      <c r="CB31" s="154">
        <v>0</v>
      </c>
      <c r="CC31" s="154">
        <v>0</v>
      </c>
      <c r="CD31" s="154">
        <v>0</v>
      </c>
      <c r="CE31" s="154">
        <f>(CA31-(SUM(CB31:CD31)))</f>
        <v>0</v>
      </c>
      <c r="CF31" s="25"/>
      <c r="CG31" s="18"/>
      <c r="CH31" s="26"/>
      <c r="CI31" s="26"/>
      <c r="CJ31" s="26"/>
      <c r="CK31" s="26"/>
      <c r="CL31" s="26"/>
      <c r="CM31" s="25"/>
      <c r="CN31" s="18"/>
      <c r="CO31" s="26"/>
      <c r="CP31" s="26"/>
      <c r="CQ31" s="26"/>
      <c r="CR31" s="26"/>
      <c r="CS31" s="26"/>
    </row>
    <row r="32" spans="1:97" s="38" customFormat="1" ht="72" customHeight="1" x14ac:dyDescent="0.3">
      <c r="A32" s="114" t="str">
        <f>+IF(MIR_2020!C32&lt;&gt;0,MIR_2020!C32,IF(MIR_2020!C32="",MIR_2020!A31,""))</f>
        <v>Actividad</v>
      </c>
      <c r="B32" s="188"/>
      <c r="C32" s="188"/>
      <c r="D32" s="167"/>
      <c r="E32" s="167"/>
      <c r="F32" s="167"/>
      <c r="G32" s="167"/>
      <c r="H32" s="167"/>
      <c r="I32" s="167"/>
      <c r="J32" s="167"/>
      <c r="K32" s="167"/>
      <c r="L32" s="167"/>
      <c r="M32" s="167"/>
      <c r="N32" s="167"/>
      <c r="O32" s="188"/>
      <c r="P32" s="188"/>
      <c r="Q32" s="188"/>
      <c r="R32" s="188"/>
      <c r="S32" s="188"/>
      <c r="T32" s="188"/>
      <c r="U32" s="188"/>
      <c r="V32" s="188"/>
      <c r="W32" s="188"/>
      <c r="X32" s="167"/>
      <c r="Y32" s="167"/>
      <c r="Z32" s="188"/>
      <c r="AA32" s="188"/>
      <c r="AB32" s="188"/>
      <c r="AC32" s="182"/>
      <c r="AD32" s="182"/>
      <c r="AE32" s="185"/>
      <c r="AF32" s="188"/>
      <c r="AG32" s="167"/>
      <c r="AH32" s="170"/>
      <c r="AI32" s="173"/>
      <c r="AJ32" s="176"/>
      <c r="AK32" s="179"/>
      <c r="AL32" s="176"/>
      <c r="AM32" s="167"/>
      <c r="AN32" s="170"/>
      <c r="AO32" s="173"/>
      <c r="AP32" s="176"/>
      <c r="AQ32" s="179"/>
      <c r="AR32" s="176"/>
      <c r="AS32" s="167"/>
      <c r="AT32" s="173"/>
      <c r="AU32" s="173"/>
      <c r="AV32" s="176"/>
      <c r="AW32" s="179"/>
      <c r="AX32" s="176"/>
      <c r="AY32" s="167"/>
      <c r="AZ32" s="170"/>
      <c r="BA32" s="237"/>
      <c r="BB32" s="176"/>
      <c r="BC32" s="179"/>
      <c r="BD32" s="176"/>
      <c r="BE32" s="243"/>
      <c r="BF32" s="170"/>
      <c r="BG32" s="173"/>
      <c r="BH32" s="176"/>
      <c r="BI32" s="179"/>
      <c r="BJ32" s="176"/>
      <c r="BK32" s="167"/>
      <c r="BL32" s="155" t="s">
        <v>817</v>
      </c>
      <c r="BM32" s="156" t="s">
        <v>803</v>
      </c>
      <c r="BN32" s="165">
        <v>37204</v>
      </c>
      <c r="BO32" s="156" t="s">
        <v>79</v>
      </c>
      <c r="BP32" s="131">
        <v>6000</v>
      </c>
      <c r="BQ32" s="118"/>
      <c r="BR32" s="138">
        <v>37201</v>
      </c>
      <c r="BS32" s="139" t="s">
        <v>457</v>
      </c>
      <c r="BT32" s="154">
        <v>6000</v>
      </c>
      <c r="BU32" s="154">
        <v>360.8</v>
      </c>
      <c r="BV32" s="154">
        <v>0</v>
      </c>
      <c r="BW32" s="154">
        <v>0</v>
      </c>
      <c r="BX32" s="154">
        <v>5639.2</v>
      </c>
      <c r="BY32" s="138">
        <v>37201</v>
      </c>
      <c r="BZ32" s="139" t="s">
        <v>457</v>
      </c>
      <c r="CA32" s="154">
        <v>6000</v>
      </c>
      <c r="CB32" s="154">
        <v>360.8</v>
      </c>
      <c r="CC32" s="154">
        <v>0</v>
      </c>
      <c r="CD32" s="154">
        <v>0</v>
      </c>
      <c r="CE32" s="154">
        <f>(CA32-(SUM(CB32:CD32)))</f>
        <v>5639.2</v>
      </c>
      <c r="CF32" s="27"/>
      <c r="CG32" s="123"/>
      <c r="CH32" s="27"/>
      <c r="CI32" s="27"/>
      <c r="CJ32" s="27"/>
      <c r="CK32" s="27"/>
      <c r="CL32" s="27"/>
      <c r="CM32" s="27"/>
      <c r="CN32" s="123"/>
      <c r="CO32" s="27"/>
      <c r="CP32" s="27"/>
      <c r="CQ32" s="27"/>
      <c r="CR32" s="27"/>
      <c r="CS32" s="27"/>
    </row>
    <row r="33" spans="1:97" s="38" customFormat="1" ht="63.75" customHeight="1" x14ac:dyDescent="0.3">
      <c r="A33" s="114" t="str">
        <f>+IF(MIR_2020!C33&lt;&gt;0,MIR_2020!C33,IF(MIR_2020!C33="",MIR_2020!A32,""))</f>
        <v>Actividad</v>
      </c>
      <c r="B33" s="188"/>
      <c r="C33" s="188"/>
      <c r="D33" s="167"/>
      <c r="E33" s="167"/>
      <c r="F33" s="167"/>
      <c r="G33" s="167"/>
      <c r="H33" s="167"/>
      <c r="I33" s="167"/>
      <c r="J33" s="167"/>
      <c r="K33" s="167"/>
      <c r="L33" s="167"/>
      <c r="M33" s="167"/>
      <c r="N33" s="167"/>
      <c r="O33" s="188"/>
      <c r="P33" s="188"/>
      <c r="Q33" s="188"/>
      <c r="R33" s="188"/>
      <c r="S33" s="188"/>
      <c r="T33" s="188"/>
      <c r="U33" s="188"/>
      <c r="V33" s="188"/>
      <c r="W33" s="188"/>
      <c r="X33" s="167"/>
      <c r="Y33" s="167"/>
      <c r="Z33" s="188"/>
      <c r="AA33" s="188"/>
      <c r="AB33" s="188"/>
      <c r="AC33" s="182"/>
      <c r="AD33" s="182"/>
      <c r="AE33" s="185"/>
      <c r="AF33" s="188"/>
      <c r="AG33" s="167"/>
      <c r="AH33" s="170"/>
      <c r="AI33" s="173"/>
      <c r="AJ33" s="176"/>
      <c r="AK33" s="179"/>
      <c r="AL33" s="176"/>
      <c r="AM33" s="167"/>
      <c r="AN33" s="170"/>
      <c r="AO33" s="173"/>
      <c r="AP33" s="176"/>
      <c r="AQ33" s="179"/>
      <c r="AR33" s="176"/>
      <c r="AS33" s="167"/>
      <c r="AT33" s="173"/>
      <c r="AU33" s="173"/>
      <c r="AV33" s="176"/>
      <c r="AW33" s="179"/>
      <c r="AX33" s="176"/>
      <c r="AY33" s="167"/>
      <c r="AZ33" s="170"/>
      <c r="BA33" s="237"/>
      <c r="BB33" s="176"/>
      <c r="BC33" s="179"/>
      <c r="BD33" s="176"/>
      <c r="BE33" s="243"/>
      <c r="BF33" s="170"/>
      <c r="BG33" s="173"/>
      <c r="BH33" s="176"/>
      <c r="BI33" s="179"/>
      <c r="BJ33" s="176"/>
      <c r="BK33" s="167"/>
      <c r="BL33" s="155" t="s">
        <v>818</v>
      </c>
      <c r="BM33" s="156" t="s">
        <v>804</v>
      </c>
      <c r="BN33" s="165">
        <v>37204</v>
      </c>
      <c r="BO33" s="156" t="s">
        <v>79</v>
      </c>
      <c r="BP33" s="131">
        <v>12000</v>
      </c>
      <c r="BQ33" s="118"/>
      <c r="BR33" s="138">
        <v>37204</v>
      </c>
      <c r="BS33" s="139" t="s">
        <v>79</v>
      </c>
      <c r="BT33" s="154">
        <v>14000</v>
      </c>
      <c r="BU33" s="154">
        <v>2305.15</v>
      </c>
      <c r="BV33" s="154">
        <v>0</v>
      </c>
      <c r="BW33" s="154">
        <v>0</v>
      </c>
      <c r="BX33" s="154">
        <v>11694.85</v>
      </c>
      <c r="BY33" s="138">
        <v>37204</v>
      </c>
      <c r="BZ33" s="139" t="s">
        <v>79</v>
      </c>
      <c r="CA33" s="154">
        <v>0</v>
      </c>
      <c r="CB33" s="154">
        <v>0</v>
      </c>
      <c r="CC33" s="154">
        <v>0</v>
      </c>
      <c r="CD33" s="154">
        <v>0</v>
      </c>
      <c r="CE33" s="154">
        <f>(CA33-(SUM(CB33:CD33)))</f>
        <v>0</v>
      </c>
      <c r="CF33" s="25"/>
      <c r="CG33" s="18"/>
      <c r="CH33" s="26"/>
      <c r="CI33" s="26"/>
      <c r="CJ33" s="26"/>
      <c r="CK33" s="26"/>
      <c r="CL33" s="26"/>
      <c r="CM33" s="25"/>
      <c r="CN33" s="18"/>
      <c r="CO33" s="26"/>
      <c r="CP33" s="26"/>
      <c r="CQ33" s="26"/>
      <c r="CR33" s="26"/>
      <c r="CS33" s="26"/>
    </row>
    <row r="34" spans="1:97" s="38" customFormat="1" ht="70.5" customHeight="1" x14ac:dyDescent="0.3">
      <c r="A34" s="114" t="str">
        <f>+IF(MIR_2020!C34&lt;&gt;0,MIR_2020!C34,IF(MIR_2020!C34="",MIR_2020!A33,""))</f>
        <v>Actividad</v>
      </c>
      <c r="B34" s="188"/>
      <c r="C34" s="188"/>
      <c r="D34" s="167"/>
      <c r="E34" s="167"/>
      <c r="F34" s="167"/>
      <c r="G34" s="167"/>
      <c r="H34" s="167"/>
      <c r="I34" s="167"/>
      <c r="J34" s="167"/>
      <c r="K34" s="167"/>
      <c r="L34" s="167"/>
      <c r="M34" s="167"/>
      <c r="N34" s="167"/>
      <c r="O34" s="188"/>
      <c r="P34" s="188"/>
      <c r="Q34" s="188"/>
      <c r="R34" s="188"/>
      <c r="S34" s="188"/>
      <c r="T34" s="188"/>
      <c r="U34" s="188"/>
      <c r="V34" s="188"/>
      <c r="W34" s="188"/>
      <c r="X34" s="167"/>
      <c r="Y34" s="167"/>
      <c r="Z34" s="188"/>
      <c r="AA34" s="188"/>
      <c r="AB34" s="188"/>
      <c r="AC34" s="182"/>
      <c r="AD34" s="182"/>
      <c r="AE34" s="185"/>
      <c r="AF34" s="188"/>
      <c r="AG34" s="167"/>
      <c r="AH34" s="170"/>
      <c r="AI34" s="173"/>
      <c r="AJ34" s="176"/>
      <c r="AK34" s="179"/>
      <c r="AL34" s="176"/>
      <c r="AM34" s="167"/>
      <c r="AN34" s="170"/>
      <c r="AO34" s="173"/>
      <c r="AP34" s="176"/>
      <c r="AQ34" s="179"/>
      <c r="AR34" s="176"/>
      <c r="AS34" s="167"/>
      <c r="AT34" s="173"/>
      <c r="AU34" s="173"/>
      <c r="AV34" s="176"/>
      <c r="AW34" s="179"/>
      <c r="AX34" s="176"/>
      <c r="AY34" s="167"/>
      <c r="AZ34" s="170"/>
      <c r="BA34" s="237"/>
      <c r="BB34" s="176"/>
      <c r="BC34" s="179"/>
      <c r="BD34" s="176"/>
      <c r="BE34" s="243"/>
      <c r="BF34" s="170"/>
      <c r="BG34" s="173"/>
      <c r="BH34" s="176"/>
      <c r="BI34" s="179"/>
      <c r="BJ34" s="176"/>
      <c r="BK34" s="167"/>
      <c r="BL34" s="155" t="s">
        <v>819</v>
      </c>
      <c r="BM34" s="156" t="s">
        <v>805</v>
      </c>
      <c r="BN34" s="165">
        <v>37504</v>
      </c>
      <c r="BO34" s="156" t="s">
        <v>74</v>
      </c>
      <c r="BP34" s="131">
        <v>144000</v>
      </c>
      <c r="BQ34" s="118"/>
      <c r="BR34" s="138">
        <v>37504</v>
      </c>
      <c r="BS34" s="139" t="s">
        <v>74</v>
      </c>
      <c r="BT34" s="154">
        <v>154000</v>
      </c>
      <c r="BU34" s="154">
        <v>12895.68</v>
      </c>
      <c r="BV34" s="154">
        <v>0</v>
      </c>
      <c r="BW34" s="154">
        <v>0</v>
      </c>
      <c r="BX34" s="154">
        <v>141104.32000000001</v>
      </c>
      <c r="BY34" s="138">
        <v>37504</v>
      </c>
      <c r="BZ34" s="139" t="s">
        <v>74</v>
      </c>
      <c r="CA34" s="154">
        <v>154000</v>
      </c>
      <c r="CB34" s="154">
        <v>12895.680000000002</v>
      </c>
      <c r="CC34" s="154">
        <v>0</v>
      </c>
      <c r="CD34" s="154">
        <v>0</v>
      </c>
      <c r="CE34" s="154">
        <f t="shared" ref="CE34:CE37" si="25">(CA34-(SUM(CB34:CD34)))</f>
        <v>141104.32000000001</v>
      </c>
      <c r="CF34" s="25"/>
      <c r="CG34" s="18"/>
      <c r="CH34" s="26"/>
      <c r="CI34" s="26"/>
      <c r="CJ34" s="26"/>
      <c r="CK34" s="26"/>
      <c r="CL34" s="26"/>
      <c r="CM34" s="25"/>
      <c r="CN34" s="18"/>
      <c r="CO34" s="26"/>
      <c r="CP34" s="26"/>
      <c r="CQ34" s="26"/>
      <c r="CR34" s="26"/>
      <c r="CS34" s="26"/>
    </row>
    <row r="35" spans="1:97" s="38" customFormat="1" ht="78" customHeight="1" x14ac:dyDescent="0.3">
      <c r="A35" s="114" t="str">
        <f>+IF(MIR_2020!C35&lt;&gt;0,MIR_2020!C35,IF(MIR_2020!C35="",MIR_2020!A34,""))</f>
        <v>Actividad</v>
      </c>
      <c r="B35" s="188"/>
      <c r="C35" s="188"/>
      <c r="D35" s="167"/>
      <c r="E35" s="167"/>
      <c r="F35" s="167"/>
      <c r="G35" s="167"/>
      <c r="H35" s="167"/>
      <c r="I35" s="167"/>
      <c r="J35" s="167"/>
      <c r="K35" s="167"/>
      <c r="L35" s="167"/>
      <c r="M35" s="167"/>
      <c r="N35" s="167"/>
      <c r="O35" s="188"/>
      <c r="P35" s="188"/>
      <c r="Q35" s="188"/>
      <c r="R35" s="188"/>
      <c r="S35" s="188"/>
      <c r="T35" s="188"/>
      <c r="U35" s="188"/>
      <c r="V35" s="188"/>
      <c r="W35" s="188"/>
      <c r="X35" s="167"/>
      <c r="Y35" s="167"/>
      <c r="Z35" s="188"/>
      <c r="AA35" s="188"/>
      <c r="AB35" s="188"/>
      <c r="AC35" s="182"/>
      <c r="AD35" s="182"/>
      <c r="AE35" s="185"/>
      <c r="AF35" s="188"/>
      <c r="AG35" s="167"/>
      <c r="AH35" s="170"/>
      <c r="AI35" s="173"/>
      <c r="AJ35" s="176"/>
      <c r="AK35" s="179"/>
      <c r="AL35" s="176"/>
      <c r="AM35" s="167"/>
      <c r="AN35" s="170"/>
      <c r="AO35" s="173"/>
      <c r="AP35" s="176"/>
      <c r="AQ35" s="179"/>
      <c r="AR35" s="176"/>
      <c r="AS35" s="167"/>
      <c r="AT35" s="173"/>
      <c r="AU35" s="173"/>
      <c r="AV35" s="176"/>
      <c r="AW35" s="179"/>
      <c r="AX35" s="176"/>
      <c r="AY35" s="167"/>
      <c r="AZ35" s="170"/>
      <c r="BA35" s="237"/>
      <c r="BB35" s="176"/>
      <c r="BC35" s="179"/>
      <c r="BD35" s="176"/>
      <c r="BE35" s="243"/>
      <c r="BF35" s="170"/>
      <c r="BG35" s="173"/>
      <c r="BH35" s="176"/>
      <c r="BI35" s="179"/>
      <c r="BJ35" s="176"/>
      <c r="BK35" s="167"/>
      <c r="BL35" s="155" t="s">
        <v>820</v>
      </c>
      <c r="BM35" s="156" t="s">
        <v>806</v>
      </c>
      <c r="BN35" s="165">
        <v>33602</v>
      </c>
      <c r="BO35" s="156" t="s">
        <v>77</v>
      </c>
      <c r="BP35" s="131">
        <v>120000</v>
      </c>
      <c r="BQ35" s="118"/>
      <c r="BR35" s="138">
        <v>33602</v>
      </c>
      <c r="BS35" s="139" t="s">
        <v>77</v>
      </c>
      <c r="BT35" s="154">
        <v>36182.42</v>
      </c>
      <c r="BU35" s="154">
        <v>2754.18</v>
      </c>
      <c r="BV35" s="154">
        <v>0</v>
      </c>
      <c r="BW35" s="154">
        <v>0</v>
      </c>
      <c r="BX35" s="154">
        <v>33428.239999999998</v>
      </c>
      <c r="BY35" s="138">
        <v>33602</v>
      </c>
      <c r="BZ35" s="139" t="s">
        <v>77</v>
      </c>
      <c r="CA35" s="154">
        <v>36182.419999999984</v>
      </c>
      <c r="CB35" s="154">
        <v>2849.18</v>
      </c>
      <c r="CC35" s="154">
        <v>0</v>
      </c>
      <c r="CD35" s="154">
        <v>0</v>
      </c>
      <c r="CE35" s="154">
        <f t="shared" si="25"/>
        <v>33333.239999999983</v>
      </c>
      <c r="CF35" s="25"/>
      <c r="CG35" s="18"/>
      <c r="CH35" s="26"/>
      <c r="CI35" s="26"/>
      <c r="CJ35" s="26"/>
      <c r="CK35" s="26"/>
      <c r="CL35" s="26"/>
      <c r="CM35" s="25"/>
      <c r="CN35" s="18"/>
      <c r="CO35" s="26"/>
      <c r="CP35" s="26"/>
      <c r="CQ35" s="26"/>
      <c r="CR35" s="26"/>
      <c r="CS35" s="26"/>
    </row>
    <row r="36" spans="1:97" s="38" customFormat="1" ht="35.450000000000003" customHeight="1" x14ac:dyDescent="0.3">
      <c r="A36" s="114" t="str">
        <f>+IF(MIR_2020!C36&lt;&gt;0,MIR_2020!C36,IF(MIR_2020!C36="",MIR_2020!A35,""))</f>
        <v>Actividad</v>
      </c>
      <c r="B36" s="188"/>
      <c r="C36" s="188"/>
      <c r="D36" s="167"/>
      <c r="E36" s="167"/>
      <c r="F36" s="167"/>
      <c r="G36" s="167"/>
      <c r="H36" s="167"/>
      <c r="I36" s="167"/>
      <c r="J36" s="167"/>
      <c r="K36" s="167"/>
      <c r="L36" s="167"/>
      <c r="M36" s="167"/>
      <c r="N36" s="167"/>
      <c r="O36" s="188"/>
      <c r="P36" s="188"/>
      <c r="Q36" s="188"/>
      <c r="R36" s="188"/>
      <c r="S36" s="188"/>
      <c r="T36" s="188"/>
      <c r="U36" s="188"/>
      <c r="V36" s="188"/>
      <c r="W36" s="188"/>
      <c r="X36" s="167"/>
      <c r="Y36" s="167"/>
      <c r="Z36" s="188"/>
      <c r="AA36" s="188"/>
      <c r="AB36" s="188"/>
      <c r="AC36" s="182"/>
      <c r="AD36" s="182"/>
      <c r="AE36" s="185"/>
      <c r="AF36" s="188"/>
      <c r="AG36" s="167"/>
      <c r="AH36" s="170"/>
      <c r="AI36" s="173"/>
      <c r="AJ36" s="176"/>
      <c r="AK36" s="179"/>
      <c r="AL36" s="176"/>
      <c r="AM36" s="167"/>
      <c r="AN36" s="170"/>
      <c r="AO36" s="173"/>
      <c r="AP36" s="176"/>
      <c r="AQ36" s="179"/>
      <c r="AR36" s="176"/>
      <c r="AS36" s="167"/>
      <c r="AT36" s="173"/>
      <c r="AU36" s="173"/>
      <c r="AV36" s="176"/>
      <c r="AW36" s="179"/>
      <c r="AX36" s="176"/>
      <c r="AY36" s="167"/>
      <c r="AZ36" s="170"/>
      <c r="BA36" s="237"/>
      <c r="BB36" s="176"/>
      <c r="BC36" s="179"/>
      <c r="BD36" s="176"/>
      <c r="BE36" s="243"/>
      <c r="BF36" s="170"/>
      <c r="BG36" s="173"/>
      <c r="BH36" s="176"/>
      <c r="BI36" s="179"/>
      <c r="BJ36" s="176"/>
      <c r="BK36" s="167"/>
      <c r="BL36" s="155" t="s">
        <v>821</v>
      </c>
      <c r="BM36" s="156" t="s">
        <v>807</v>
      </c>
      <c r="BN36" s="165">
        <v>21501</v>
      </c>
      <c r="BO36" s="156" t="s">
        <v>320</v>
      </c>
      <c r="BP36" s="131">
        <v>132000</v>
      </c>
      <c r="BQ36" s="118"/>
      <c r="BR36" s="138">
        <v>21501</v>
      </c>
      <c r="BS36" s="139" t="s">
        <v>320</v>
      </c>
      <c r="BT36" s="154">
        <v>100089.60000000001</v>
      </c>
      <c r="BU36" s="154">
        <v>18262.599999999999</v>
      </c>
      <c r="BV36" s="154">
        <v>0</v>
      </c>
      <c r="BW36" s="154">
        <v>0</v>
      </c>
      <c r="BX36" s="154">
        <v>81827</v>
      </c>
      <c r="BY36" s="138">
        <v>21501</v>
      </c>
      <c r="BZ36" s="139" t="s">
        <v>320</v>
      </c>
      <c r="CA36" s="154">
        <v>100089.60000000001</v>
      </c>
      <c r="CB36" s="154">
        <v>18262.599999999999</v>
      </c>
      <c r="CC36" s="154">
        <v>0</v>
      </c>
      <c r="CD36" s="154">
        <v>0</v>
      </c>
      <c r="CE36" s="154">
        <f t="shared" si="25"/>
        <v>81827</v>
      </c>
      <c r="CF36" s="25"/>
      <c r="CG36" s="18"/>
      <c r="CH36" s="26"/>
      <c r="CI36" s="26"/>
      <c r="CJ36" s="26"/>
      <c r="CK36" s="26"/>
      <c r="CL36" s="26"/>
      <c r="CM36" s="25"/>
      <c r="CN36" s="18"/>
      <c r="CO36" s="26"/>
      <c r="CP36" s="26"/>
      <c r="CQ36" s="26"/>
      <c r="CR36" s="26"/>
      <c r="CS36" s="26"/>
    </row>
    <row r="37" spans="1:97" s="38" customFormat="1" ht="35.450000000000003" customHeight="1" x14ac:dyDescent="0.3">
      <c r="A37" s="114"/>
      <c r="B37" s="189"/>
      <c r="C37" s="189"/>
      <c r="D37" s="168"/>
      <c r="E37" s="168"/>
      <c r="F37" s="168"/>
      <c r="G37" s="168"/>
      <c r="H37" s="168"/>
      <c r="I37" s="168"/>
      <c r="J37" s="168"/>
      <c r="K37" s="168"/>
      <c r="L37" s="168"/>
      <c r="M37" s="168"/>
      <c r="N37" s="168"/>
      <c r="O37" s="189"/>
      <c r="P37" s="189"/>
      <c r="Q37" s="189"/>
      <c r="R37" s="189"/>
      <c r="S37" s="189"/>
      <c r="T37" s="152"/>
      <c r="U37" s="189"/>
      <c r="V37" s="189"/>
      <c r="W37" s="189"/>
      <c r="X37" s="168"/>
      <c r="Y37" s="168"/>
      <c r="Z37" s="189"/>
      <c r="AA37" s="189"/>
      <c r="AB37" s="189"/>
      <c r="AC37" s="183"/>
      <c r="AD37" s="183"/>
      <c r="AE37" s="186"/>
      <c r="AF37" s="189"/>
      <c r="AG37" s="168"/>
      <c r="AH37" s="171"/>
      <c r="AI37" s="174"/>
      <c r="AJ37" s="177"/>
      <c r="AK37" s="180"/>
      <c r="AL37" s="177"/>
      <c r="AM37" s="168"/>
      <c r="AN37" s="171"/>
      <c r="AO37" s="174"/>
      <c r="AP37" s="177"/>
      <c r="AQ37" s="180"/>
      <c r="AR37" s="177"/>
      <c r="AS37" s="168"/>
      <c r="AT37" s="174"/>
      <c r="AU37" s="174"/>
      <c r="AV37" s="177"/>
      <c r="AW37" s="180"/>
      <c r="AX37" s="177"/>
      <c r="AY37" s="168"/>
      <c r="AZ37" s="171"/>
      <c r="BA37" s="238"/>
      <c r="BB37" s="177"/>
      <c r="BC37" s="180"/>
      <c r="BD37" s="177"/>
      <c r="BE37" s="244"/>
      <c r="BF37" s="171"/>
      <c r="BG37" s="174"/>
      <c r="BH37" s="177"/>
      <c r="BI37" s="180"/>
      <c r="BJ37" s="177"/>
      <c r="BK37" s="168"/>
      <c r="BL37" s="145"/>
      <c r="BM37" s="146"/>
      <c r="BN37" s="147"/>
      <c r="BO37" s="146"/>
      <c r="BP37" s="148"/>
      <c r="BQ37" s="118"/>
      <c r="BR37" s="138"/>
      <c r="BS37" s="139"/>
      <c r="BT37" s="154"/>
      <c r="BU37" s="154"/>
      <c r="BV37" s="154"/>
      <c r="BW37" s="154"/>
      <c r="BX37" s="154"/>
      <c r="BY37" s="138">
        <v>24801</v>
      </c>
      <c r="BZ37" s="139" t="s">
        <v>348</v>
      </c>
      <c r="CA37" s="154">
        <v>4814</v>
      </c>
      <c r="CB37" s="154">
        <v>4814</v>
      </c>
      <c r="CC37" s="154">
        <v>0</v>
      </c>
      <c r="CD37" s="154">
        <v>0</v>
      </c>
      <c r="CE37" s="154">
        <f t="shared" si="25"/>
        <v>0</v>
      </c>
      <c r="CF37" s="25"/>
      <c r="CG37" s="18"/>
      <c r="CH37" s="26"/>
      <c r="CI37" s="26"/>
      <c r="CJ37" s="26"/>
      <c r="CK37" s="26"/>
      <c r="CL37" s="26"/>
      <c r="CM37" s="25"/>
      <c r="CN37" s="18"/>
      <c r="CO37" s="26"/>
      <c r="CP37" s="26"/>
      <c r="CQ37" s="26"/>
      <c r="CR37" s="26"/>
      <c r="CS37" s="26"/>
    </row>
    <row r="38" spans="1:97" s="38" customFormat="1" ht="56.25" customHeight="1" x14ac:dyDescent="0.3">
      <c r="A38" s="114" t="str">
        <f>+IF(MIR_2020!C38&lt;&gt;0,MIR_2020!C38,IF(MIR_2020!C38="",MIR_2020!A36,""))</f>
        <v>Actividad</v>
      </c>
      <c r="B38" s="163" t="s">
        <v>744</v>
      </c>
      <c r="C38" s="163" t="s">
        <v>72</v>
      </c>
      <c r="D38" s="129" t="s">
        <v>745</v>
      </c>
      <c r="E38" s="129" t="s">
        <v>746</v>
      </c>
      <c r="F38" s="129" t="s">
        <v>747</v>
      </c>
      <c r="G38" s="129" t="s">
        <v>748</v>
      </c>
      <c r="H38" s="129" t="s">
        <v>749</v>
      </c>
      <c r="I38" s="129"/>
      <c r="J38" s="129"/>
      <c r="K38" s="129"/>
      <c r="L38" s="129"/>
      <c r="M38" s="129"/>
      <c r="N38" s="129"/>
      <c r="O38" s="129"/>
      <c r="P38" s="129"/>
      <c r="Q38" s="129"/>
      <c r="R38" s="163" t="s">
        <v>53</v>
      </c>
      <c r="S38" s="136" t="s">
        <v>161</v>
      </c>
      <c r="T38" s="133" t="str">
        <f t="shared" si="7"/>
        <v>→</v>
      </c>
      <c r="U38" s="137" t="s">
        <v>781</v>
      </c>
      <c r="V38" s="163" t="s">
        <v>55</v>
      </c>
      <c r="W38" s="163" t="s">
        <v>68</v>
      </c>
      <c r="X38" s="129" t="s">
        <v>848</v>
      </c>
      <c r="Y38" s="129" t="s">
        <v>782</v>
      </c>
      <c r="Z38" s="163" t="s">
        <v>159</v>
      </c>
      <c r="AA38" s="163" t="s">
        <v>58</v>
      </c>
      <c r="AB38" s="163" t="s">
        <v>59</v>
      </c>
      <c r="AC38" s="35">
        <v>43831</v>
      </c>
      <c r="AD38" s="35">
        <v>44196</v>
      </c>
      <c r="AE38" s="36">
        <v>3</v>
      </c>
      <c r="AF38" s="163">
        <v>2018</v>
      </c>
      <c r="AG38" s="140" t="s">
        <v>827</v>
      </c>
      <c r="AH38" s="130">
        <v>3</v>
      </c>
      <c r="AI38" s="37"/>
      <c r="AJ38" s="115" t="str">
        <f t="shared" ca="1" si="8"/>
        <v/>
      </c>
      <c r="AK38" s="116" t="str">
        <f t="shared" ca="1" si="9"/>
        <v>Ingresar meta alcanzada</v>
      </c>
      <c r="AL38" s="115" t="str">
        <f t="shared" ca="1" si="10"/>
        <v/>
      </c>
      <c r="AM38" s="129"/>
      <c r="AN38" s="130"/>
      <c r="AO38" s="37"/>
      <c r="AP38" s="115" t="str">
        <f t="shared" ca="1" si="11"/>
        <v>No aplica</v>
      </c>
      <c r="AQ38" s="116" t="str">
        <f t="shared" ca="1" si="12"/>
        <v>No aplica</v>
      </c>
      <c r="AR38" s="115" t="str">
        <f t="shared" ca="1" si="13"/>
        <v>No aplica</v>
      </c>
      <c r="AS38" s="129"/>
      <c r="AT38" s="37"/>
      <c r="AU38" s="37"/>
      <c r="AV38" s="115" t="str">
        <f t="shared" ca="1" si="14"/>
        <v>No aplica</v>
      </c>
      <c r="AW38" s="116" t="str">
        <f t="shared" ca="1" si="15"/>
        <v>No aplica</v>
      </c>
      <c r="AX38" s="115" t="str">
        <f t="shared" ca="1" si="16"/>
        <v>No aplica</v>
      </c>
      <c r="AY38" s="129"/>
      <c r="AZ38" s="130"/>
      <c r="BA38" s="130"/>
      <c r="BB38" s="115" t="str">
        <f t="shared" ca="1" si="17"/>
        <v>No aplica</v>
      </c>
      <c r="BC38" s="116" t="str">
        <f t="shared" ca="1" si="18"/>
        <v>No aplica</v>
      </c>
      <c r="BD38" s="115" t="str">
        <f t="shared" ca="1" si="19"/>
        <v>No aplica</v>
      </c>
      <c r="BE38" s="156"/>
      <c r="BF38" s="130"/>
      <c r="BG38" s="130"/>
      <c r="BH38" s="115" t="str">
        <f t="shared" ca="1" si="20"/>
        <v>No aplica</v>
      </c>
      <c r="BI38" s="116" t="str">
        <f t="shared" ca="1" si="21"/>
        <v>No aplica</v>
      </c>
      <c r="BJ38" s="115" t="str">
        <f t="shared" ca="1" si="22"/>
        <v>No aplica</v>
      </c>
      <c r="BK38" s="132"/>
      <c r="BL38" s="230" t="s">
        <v>825</v>
      </c>
      <c r="BM38" s="231"/>
      <c r="BN38" s="231"/>
      <c r="BO38" s="231"/>
      <c r="BP38" s="232"/>
      <c r="BQ38" s="118"/>
      <c r="BR38" s="223" t="s">
        <v>825</v>
      </c>
      <c r="BS38" s="223"/>
      <c r="BT38" s="223"/>
      <c r="BU38" s="223"/>
      <c r="BV38" s="223"/>
      <c r="BW38" s="223"/>
      <c r="BX38" s="223"/>
      <c r="BY38" s="223" t="s">
        <v>825</v>
      </c>
      <c r="BZ38" s="223"/>
      <c r="CA38" s="223"/>
      <c r="CB38" s="223"/>
      <c r="CC38" s="223"/>
      <c r="CD38" s="223"/>
      <c r="CE38" s="223"/>
      <c r="CF38" s="223" t="s">
        <v>825</v>
      </c>
      <c r="CG38" s="223"/>
      <c r="CH38" s="223"/>
      <c r="CI38" s="223"/>
      <c r="CJ38" s="223"/>
      <c r="CK38" s="223"/>
      <c r="CL38" s="223"/>
      <c r="CM38" s="223" t="s">
        <v>825</v>
      </c>
      <c r="CN38" s="223"/>
      <c r="CO38" s="223"/>
      <c r="CP38" s="223"/>
      <c r="CQ38" s="223"/>
      <c r="CR38" s="223"/>
      <c r="CS38" s="223"/>
    </row>
    <row r="39" spans="1:97" s="38" customFormat="1" ht="90" customHeight="1" x14ac:dyDescent="0.3">
      <c r="A39" s="114" t="str">
        <f>+IF(MIR_2020!C39&lt;&gt;0,MIR_2020!C39,IF(MIR_2020!C39="",MIR_2020!A38,""))</f>
        <v>Actividad</v>
      </c>
      <c r="B39" s="163" t="s">
        <v>750</v>
      </c>
      <c r="C39" s="163" t="s">
        <v>72</v>
      </c>
      <c r="D39" s="150" t="s">
        <v>877</v>
      </c>
      <c r="E39" s="129" t="s">
        <v>849</v>
      </c>
      <c r="F39" s="129" t="s">
        <v>851</v>
      </c>
      <c r="G39" s="129" t="s">
        <v>850</v>
      </c>
      <c r="H39" s="129" t="s">
        <v>854</v>
      </c>
      <c r="I39" s="129" t="s">
        <v>852</v>
      </c>
      <c r="J39" s="129"/>
      <c r="K39" s="129"/>
      <c r="L39" s="129"/>
      <c r="M39" s="129"/>
      <c r="N39" s="129"/>
      <c r="O39" s="129"/>
      <c r="P39" s="129"/>
      <c r="Q39" s="129"/>
      <c r="R39" s="163" t="s">
        <v>66</v>
      </c>
      <c r="S39" s="136" t="s">
        <v>54</v>
      </c>
      <c r="T39" s="133"/>
      <c r="U39" s="137"/>
      <c r="V39" s="163" t="s">
        <v>55</v>
      </c>
      <c r="W39" s="163" t="s">
        <v>68</v>
      </c>
      <c r="X39" s="129" t="s">
        <v>855</v>
      </c>
      <c r="Y39" s="129" t="s">
        <v>856</v>
      </c>
      <c r="Z39" s="163" t="s">
        <v>57</v>
      </c>
      <c r="AA39" s="163" t="s">
        <v>58</v>
      </c>
      <c r="AB39" s="163" t="s">
        <v>59</v>
      </c>
      <c r="AC39" s="35">
        <v>43831</v>
      </c>
      <c r="AD39" s="35">
        <v>44196</v>
      </c>
      <c r="AE39" s="36" t="s">
        <v>776</v>
      </c>
      <c r="AF39" s="163">
        <v>2020</v>
      </c>
      <c r="AG39" s="140" t="s">
        <v>870</v>
      </c>
      <c r="AH39" s="130">
        <v>100</v>
      </c>
      <c r="AI39" s="37"/>
      <c r="AJ39" s="115" t="str">
        <f t="shared" ca="1" si="8"/>
        <v/>
      </c>
      <c r="AK39" s="116" t="str">
        <f t="shared" ca="1" si="9"/>
        <v>Ingresar meta alcanzada</v>
      </c>
      <c r="AL39" s="115" t="str">
        <f t="shared" ca="1" si="10"/>
        <v/>
      </c>
      <c r="AM39" s="129"/>
      <c r="AN39" s="130">
        <v>25</v>
      </c>
      <c r="AO39" s="37">
        <f>(1/4)*100</f>
        <v>25</v>
      </c>
      <c r="AP39" s="115">
        <f t="shared" ca="1" si="11"/>
        <v>0</v>
      </c>
      <c r="AQ39" s="116" t="str">
        <f t="shared" ca="1" si="12"/>
        <v>Aceptable</v>
      </c>
      <c r="AR39" s="115">
        <f t="shared" ca="1" si="13"/>
        <v>25</v>
      </c>
      <c r="AS39" s="129" t="s">
        <v>889</v>
      </c>
      <c r="AT39" s="37">
        <v>50</v>
      </c>
      <c r="AU39" s="37">
        <f>(2/4)*100</f>
        <v>50</v>
      </c>
      <c r="AV39" s="115">
        <f t="shared" ca="1" si="14"/>
        <v>0</v>
      </c>
      <c r="AW39" s="116" t="str">
        <f t="shared" ca="1" si="15"/>
        <v>Aceptable</v>
      </c>
      <c r="AX39" s="115">
        <f t="shared" ca="1" si="16"/>
        <v>50</v>
      </c>
      <c r="AY39" s="129" t="s">
        <v>894</v>
      </c>
      <c r="AZ39" s="130">
        <v>75</v>
      </c>
      <c r="BA39" s="144">
        <f>(3/4)*100</f>
        <v>75</v>
      </c>
      <c r="BB39" s="115">
        <f t="shared" ca="1" si="17"/>
        <v>0</v>
      </c>
      <c r="BC39" s="116" t="str">
        <f t="shared" ca="1" si="18"/>
        <v>Aceptable</v>
      </c>
      <c r="BD39" s="115">
        <f t="shared" ca="1" si="19"/>
        <v>75</v>
      </c>
      <c r="BE39" s="143" t="s">
        <v>899</v>
      </c>
      <c r="BF39" s="130">
        <v>100</v>
      </c>
      <c r="BG39" s="130"/>
      <c r="BH39" s="115" t="str">
        <f t="shared" ca="1" si="20"/>
        <v/>
      </c>
      <c r="BI39" s="116" t="str">
        <f t="shared" ca="1" si="21"/>
        <v>Ingresar meta alcanzada</v>
      </c>
      <c r="BJ39" s="115" t="str">
        <f t="shared" ca="1" si="22"/>
        <v/>
      </c>
      <c r="BK39" s="132"/>
      <c r="BL39" s="155" t="s">
        <v>824</v>
      </c>
      <c r="BM39" s="155" t="s">
        <v>873</v>
      </c>
      <c r="BN39" s="155">
        <v>33602</v>
      </c>
      <c r="BO39" s="155" t="s">
        <v>872</v>
      </c>
      <c r="BP39" s="155">
        <v>100000</v>
      </c>
      <c r="BQ39" s="118"/>
      <c r="BR39" s="163">
        <v>33602</v>
      </c>
      <c r="BS39" s="163" t="s">
        <v>77</v>
      </c>
      <c r="BT39" s="154">
        <v>0</v>
      </c>
      <c r="BU39" s="154">
        <v>0</v>
      </c>
      <c r="BV39" s="154">
        <v>0</v>
      </c>
      <c r="BW39" s="154">
        <v>0</v>
      </c>
      <c r="BX39" s="154">
        <f t="shared" ref="BX39" si="26">BT39-SUM(BU39:BW39)</f>
        <v>0</v>
      </c>
      <c r="BY39" s="163">
        <v>33602</v>
      </c>
      <c r="BZ39" s="163" t="s">
        <v>77</v>
      </c>
      <c r="CA39" s="154">
        <v>0</v>
      </c>
      <c r="CB39" s="154">
        <v>0</v>
      </c>
      <c r="CC39" s="154">
        <v>0</v>
      </c>
      <c r="CD39" s="154">
        <v>0</v>
      </c>
      <c r="CE39" s="154">
        <v>0</v>
      </c>
      <c r="CF39" s="163"/>
      <c r="CG39" s="163"/>
      <c r="CH39" s="163"/>
      <c r="CI39" s="163"/>
      <c r="CJ39" s="163"/>
      <c r="CK39" s="163"/>
      <c r="CL39" s="163"/>
      <c r="CM39" s="163"/>
      <c r="CN39" s="163"/>
      <c r="CO39" s="163"/>
      <c r="CP39" s="163"/>
      <c r="CQ39" s="163"/>
      <c r="CR39" s="163"/>
      <c r="CS39" s="163"/>
    </row>
    <row r="40" spans="1:97" s="38" customFormat="1" ht="91.5" customHeight="1" x14ac:dyDescent="0.3">
      <c r="A40" s="114" t="str">
        <f>+IF(MIR_2020!C40&lt;&gt;0,MIR_2020!C40,IF(MIR_2020!C40="",MIR_2020!A39,""))</f>
        <v>Actividad</v>
      </c>
      <c r="B40" s="187" t="s">
        <v>757</v>
      </c>
      <c r="C40" s="187" t="s">
        <v>72</v>
      </c>
      <c r="D40" s="166" t="s">
        <v>751</v>
      </c>
      <c r="E40" s="129" t="s">
        <v>752</v>
      </c>
      <c r="F40" s="129" t="s">
        <v>753</v>
      </c>
      <c r="G40" s="129" t="s">
        <v>859</v>
      </c>
      <c r="H40" s="129" t="s">
        <v>861</v>
      </c>
      <c r="I40" s="129" t="s">
        <v>860</v>
      </c>
      <c r="J40" s="129"/>
      <c r="K40" s="129"/>
      <c r="L40" s="129"/>
      <c r="M40" s="129"/>
      <c r="N40" s="129"/>
      <c r="O40" s="129"/>
      <c r="P40" s="129"/>
      <c r="Q40" s="129"/>
      <c r="R40" s="163" t="s">
        <v>53</v>
      </c>
      <c r="S40" s="136" t="s">
        <v>54</v>
      </c>
      <c r="T40" s="117"/>
      <c r="U40" s="137"/>
      <c r="V40" s="163" t="s">
        <v>55</v>
      </c>
      <c r="W40" s="163" t="s">
        <v>68</v>
      </c>
      <c r="X40" s="129" t="s">
        <v>862</v>
      </c>
      <c r="Y40" s="129" t="s">
        <v>783</v>
      </c>
      <c r="Z40" s="163" t="s">
        <v>57</v>
      </c>
      <c r="AA40" s="163" t="s">
        <v>58</v>
      </c>
      <c r="AB40" s="163" t="s">
        <v>59</v>
      </c>
      <c r="AC40" s="35">
        <v>43831</v>
      </c>
      <c r="AD40" s="35">
        <v>44196</v>
      </c>
      <c r="AE40" s="36">
        <v>100</v>
      </c>
      <c r="AF40" s="163">
        <v>2016</v>
      </c>
      <c r="AG40" s="140" t="s">
        <v>762</v>
      </c>
      <c r="AH40" s="130">
        <v>100</v>
      </c>
      <c r="AI40" s="37"/>
      <c r="AJ40" s="115" t="str">
        <f t="shared" ca="1" si="8"/>
        <v/>
      </c>
      <c r="AK40" s="116" t="str">
        <f t="shared" ca="1" si="9"/>
        <v>Ingresar meta alcanzada</v>
      </c>
      <c r="AL40" s="115" t="str">
        <f t="shared" ca="1" si="10"/>
        <v/>
      </c>
      <c r="AM40" s="129"/>
      <c r="AN40" s="130"/>
      <c r="AO40" s="37"/>
      <c r="AP40" s="115" t="str">
        <f t="shared" ca="1" si="11"/>
        <v>No aplica</v>
      </c>
      <c r="AQ40" s="116" t="str">
        <f t="shared" ca="1" si="12"/>
        <v>No aplica</v>
      </c>
      <c r="AR40" s="115" t="str">
        <f t="shared" ca="1" si="13"/>
        <v>No aplica</v>
      </c>
      <c r="AS40" s="129"/>
      <c r="AT40" s="37"/>
      <c r="AU40" s="37"/>
      <c r="AV40" s="115" t="str">
        <f t="shared" ca="1" si="14"/>
        <v>No aplica</v>
      </c>
      <c r="AW40" s="116" t="str">
        <f t="shared" ca="1" si="15"/>
        <v>No aplica</v>
      </c>
      <c r="AX40" s="115" t="str">
        <f t="shared" ca="1" si="16"/>
        <v>No aplica</v>
      </c>
      <c r="AY40" s="129"/>
      <c r="AZ40" s="130"/>
      <c r="BA40" s="130"/>
      <c r="BB40" s="115" t="str">
        <f t="shared" ca="1" si="17"/>
        <v>No aplica</v>
      </c>
      <c r="BC40" s="116" t="str">
        <f t="shared" ca="1" si="18"/>
        <v>No aplica</v>
      </c>
      <c r="BD40" s="115" t="str">
        <f t="shared" ca="1" si="19"/>
        <v>No aplica</v>
      </c>
      <c r="BE40" s="156"/>
      <c r="BF40" s="130"/>
      <c r="BG40" s="130"/>
      <c r="BH40" s="115" t="str">
        <f t="shared" ca="1" si="20"/>
        <v>No aplica</v>
      </c>
      <c r="BI40" s="116" t="str">
        <f t="shared" ca="1" si="21"/>
        <v>No aplica</v>
      </c>
      <c r="BJ40" s="115" t="str">
        <f t="shared" ca="1" si="22"/>
        <v>No aplica</v>
      </c>
      <c r="BK40" s="132"/>
      <c r="BL40" s="246" t="s">
        <v>825</v>
      </c>
      <c r="BM40" s="247"/>
      <c r="BN40" s="247"/>
      <c r="BO40" s="247"/>
      <c r="BP40" s="248"/>
      <c r="BQ40" s="118"/>
      <c r="BR40" s="223" t="s">
        <v>825</v>
      </c>
      <c r="BS40" s="223"/>
      <c r="BT40" s="223"/>
      <c r="BU40" s="223"/>
      <c r="BV40" s="223"/>
      <c r="BW40" s="223"/>
      <c r="BX40" s="223"/>
      <c r="BY40" s="223" t="s">
        <v>825</v>
      </c>
      <c r="BZ40" s="223"/>
      <c r="CA40" s="223"/>
      <c r="CB40" s="223"/>
      <c r="CC40" s="223"/>
      <c r="CD40" s="223"/>
      <c r="CE40" s="223"/>
      <c r="CF40" s="223" t="s">
        <v>825</v>
      </c>
      <c r="CG40" s="223"/>
      <c r="CH40" s="223"/>
      <c r="CI40" s="223"/>
      <c r="CJ40" s="223"/>
      <c r="CK40" s="223"/>
      <c r="CL40" s="223"/>
      <c r="CM40" s="223" t="s">
        <v>825</v>
      </c>
      <c r="CN40" s="223"/>
      <c r="CO40" s="223"/>
      <c r="CP40" s="223"/>
      <c r="CQ40" s="223"/>
      <c r="CR40" s="223"/>
      <c r="CS40" s="223"/>
    </row>
    <row r="41" spans="1:97" s="38" customFormat="1" ht="107.25" customHeight="1" x14ac:dyDescent="0.3">
      <c r="A41" s="114" t="str">
        <f>+IF(MIR_2020!C41&lt;&gt;0,MIR_2020!C41,IF(MIR_2020!C41="",MIR_2020!A40,""))</f>
        <v>Actividad</v>
      </c>
      <c r="B41" s="189"/>
      <c r="C41" s="189"/>
      <c r="D41" s="168"/>
      <c r="E41" s="129" t="s">
        <v>754</v>
      </c>
      <c r="F41" s="129" t="s">
        <v>755</v>
      </c>
      <c r="G41" s="129" t="s">
        <v>756</v>
      </c>
      <c r="H41" s="129" t="s">
        <v>864</v>
      </c>
      <c r="I41" s="129" t="s">
        <v>863</v>
      </c>
      <c r="J41" s="129"/>
      <c r="K41" s="129"/>
      <c r="L41" s="129"/>
      <c r="M41" s="129"/>
      <c r="N41" s="129"/>
      <c r="O41" s="129"/>
      <c r="P41" s="129"/>
      <c r="Q41" s="129"/>
      <c r="R41" s="163" t="s">
        <v>66</v>
      </c>
      <c r="S41" s="136" t="s">
        <v>54</v>
      </c>
      <c r="T41" s="117"/>
      <c r="U41" s="137"/>
      <c r="V41" s="163" t="s">
        <v>55</v>
      </c>
      <c r="W41" s="163" t="s">
        <v>68</v>
      </c>
      <c r="X41" s="129" t="s">
        <v>784</v>
      </c>
      <c r="Y41" s="129" t="s">
        <v>785</v>
      </c>
      <c r="Z41" s="163" t="s">
        <v>57</v>
      </c>
      <c r="AA41" s="163" t="s">
        <v>63</v>
      </c>
      <c r="AB41" s="163" t="s">
        <v>59</v>
      </c>
      <c r="AC41" s="35">
        <v>43831</v>
      </c>
      <c r="AD41" s="35">
        <v>44196</v>
      </c>
      <c r="AE41" s="36">
        <v>100</v>
      </c>
      <c r="AF41" s="163">
        <v>2019</v>
      </c>
      <c r="AG41" s="140" t="s">
        <v>869</v>
      </c>
      <c r="AH41" s="130">
        <v>100</v>
      </c>
      <c r="AI41" s="37"/>
      <c r="AJ41" s="115" t="str">
        <f t="shared" ca="1" si="8"/>
        <v/>
      </c>
      <c r="AK41" s="116" t="str">
        <f t="shared" ca="1" si="9"/>
        <v>Ingresar meta alcanzada</v>
      </c>
      <c r="AL41" s="115" t="str">
        <f t="shared" ca="1" si="10"/>
        <v/>
      </c>
      <c r="AM41" s="129"/>
      <c r="AN41" s="130">
        <v>100</v>
      </c>
      <c r="AO41" s="37">
        <f>(49/49)*100</f>
        <v>100</v>
      </c>
      <c r="AP41" s="115">
        <f t="shared" ca="1" si="11"/>
        <v>0</v>
      </c>
      <c r="AQ41" s="116" t="str">
        <f t="shared" ca="1" si="12"/>
        <v>Aceptable</v>
      </c>
      <c r="AR41" s="115">
        <f t="shared" ca="1" si="13"/>
        <v>100</v>
      </c>
      <c r="AS41" s="129" t="s">
        <v>890</v>
      </c>
      <c r="AT41" s="37">
        <v>100</v>
      </c>
      <c r="AU41" s="37">
        <f>(40/40)*100</f>
        <v>100</v>
      </c>
      <c r="AV41" s="115">
        <f t="shared" ca="1" si="14"/>
        <v>0</v>
      </c>
      <c r="AW41" s="116" t="str">
        <f t="shared" ca="1" si="15"/>
        <v>Aceptable</v>
      </c>
      <c r="AX41" s="115">
        <f t="shared" ca="1" si="16"/>
        <v>100</v>
      </c>
      <c r="AY41" s="149" t="s">
        <v>895</v>
      </c>
      <c r="AZ41" s="130">
        <v>100</v>
      </c>
      <c r="BA41" s="144">
        <f>(105/105)*100</f>
        <v>100</v>
      </c>
      <c r="BB41" s="115">
        <f t="shared" ca="1" si="17"/>
        <v>0</v>
      </c>
      <c r="BC41" s="116" t="str">
        <f t="shared" ca="1" si="18"/>
        <v>Aceptable</v>
      </c>
      <c r="BD41" s="115">
        <f t="shared" ca="1" si="19"/>
        <v>100</v>
      </c>
      <c r="BE41" s="143" t="s">
        <v>900</v>
      </c>
      <c r="BF41" s="130">
        <v>100</v>
      </c>
      <c r="BG41" s="130"/>
      <c r="BH41" s="115" t="str">
        <f t="shared" ca="1" si="20"/>
        <v/>
      </c>
      <c r="BI41" s="116" t="str">
        <f t="shared" ca="1" si="21"/>
        <v>Ingresar meta alcanzada</v>
      </c>
      <c r="BJ41" s="115" t="str">
        <f t="shared" ca="1" si="22"/>
        <v/>
      </c>
      <c r="BK41" s="132"/>
      <c r="BL41" s="249"/>
      <c r="BM41" s="250"/>
      <c r="BN41" s="250"/>
      <c r="BO41" s="250"/>
      <c r="BP41" s="251"/>
      <c r="BQ41" s="118"/>
      <c r="BR41" s="223" t="s">
        <v>825</v>
      </c>
      <c r="BS41" s="223"/>
      <c r="BT41" s="223"/>
      <c r="BU41" s="223"/>
      <c r="BV41" s="223"/>
      <c r="BW41" s="223"/>
      <c r="BX41" s="223"/>
      <c r="BY41" s="223" t="s">
        <v>825</v>
      </c>
      <c r="BZ41" s="223"/>
      <c r="CA41" s="223"/>
      <c r="CB41" s="223"/>
      <c r="CC41" s="223"/>
      <c r="CD41" s="223"/>
      <c r="CE41" s="223"/>
      <c r="CF41" s="223" t="s">
        <v>825</v>
      </c>
      <c r="CG41" s="223"/>
      <c r="CH41" s="223"/>
      <c r="CI41" s="223"/>
      <c r="CJ41" s="223"/>
      <c r="CK41" s="223"/>
      <c r="CL41" s="223"/>
      <c r="CM41" s="223" t="s">
        <v>825</v>
      </c>
      <c r="CN41" s="223"/>
      <c r="CO41" s="223"/>
      <c r="CP41" s="223"/>
      <c r="CQ41" s="223"/>
      <c r="CR41" s="223"/>
      <c r="CS41" s="223"/>
    </row>
    <row r="42" spans="1:97" s="38" customFormat="1" ht="89.25" x14ac:dyDescent="0.3">
      <c r="A42" s="114" t="str">
        <f>+IF(MIR_2020!C42&lt;&gt;0,MIR_2020!C42,IF(MIR_2020!C42="",MIR_2020!A41,""))</f>
        <v>Actividad</v>
      </c>
      <c r="B42" s="163" t="s">
        <v>871</v>
      </c>
      <c r="C42" s="163" t="s">
        <v>72</v>
      </c>
      <c r="D42" s="129" t="s">
        <v>758</v>
      </c>
      <c r="E42" s="129" t="s">
        <v>865</v>
      </c>
      <c r="F42" s="129" t="s">
        <v>866</v>
      </c>
      <c r="G42" s="129" t="s">
        <v>759</v>
      </c>
      <c r="H42" s="129" t="s">
        <v>867</v>
      </c>
      <c r="I42" s="129" t="s">
        <v>868</v>
      </c>
      <c r="J42" s="129"/>
      <c r="K42" s="129"/>
      <c r="L42" s="129"/>
      <c r="M42" s="129"/>
      <c r="N42" s="129"/>
      <c r="O42" s="129"/>
      <c r="P42" s="129"/>
      <c r="Q42" s="129"/>
      <c r="R42" s="163" t="s">
        <v>53</v>
      </c>
      <c r="S42" s="136" t="s">
        <v>54</v>
      </c>
      <c r="T42" s="153" t="str">
        <f t="shared" si="7"/>
        <v/>
      </c>
      <c r="U42" s="137"/>
      <c r="V42" s="163" t="s">
        <v>55</v>
      </c>
      <c r="W42" s="163" t="s">
        <v>68</v>
      </c>
      <c r="X42" s="129" t="s">
        <v>786</v>
      </c>
      <c r="Y42" s="129" t="s">
        <v>787</v>
      </c>
      <c r="Z42" s="163" t="s">
        <v>57</v>
      </c>
      <c r="AA42" s="163" t="s">
        <v>58</v>
      </c>
      <c r="AB42" s="163" t="s">
        <v>59</v>
      </c>
      <c r="AC42" s="35">
        <v>43831</v>
      </c>
      <c r="AD42" s="35">
        <v>44196</v>
      </c>
      <c r="AE42" s="36">
        <v>100</v>
      </c>
      <c r="AF42" s="163">
        <v>2016</v>
      </c>
      <c r="AG42" s="140" t="s">
        <v>788</v>
      </c>
      <c r="AH42" s="130">
        <v>100</v>
      </c>
      <c r="AI42" s="37"/>
      <c r="AJ42" s="115" t="str">
        <f t="shared" ca="1" si="8"/>
        <v/>
      </c>
      <c r="AK42" s="116" t="str">
        <f t="shared" ca="1" si="9"/>
        <v>Ingresar meta alcanzada</v>
      </c>
      <c r="AL42" s="115" t="str">
        <f t="shared" ca="1" si="10"/>
        <v/>
      </c>
      <c r="AM42" s="129"/>
      <c r="AN42" s="37"/>
      <c r="AO42" s="37"/>
      <c r="AP42" s="115" t="str">
        <f t="shared" ca="1" si="11"/>
        <v>No aplica</v>
      </c>
      <c r="AQ42" s="116" t="str">
        <f t="shared" ca="1" si="12"/>
        <v>No aplica</v>
      </c>
      <c r="AR42" s="115" t="str">
        <f t="shared" ca="1" si="13"/>
        <v>No aplica</v>
      </c>
      <c r="AS42" s="129"/>
      <c r="AT42" s="37"/>
      <c r="AU42" s="37"/>
      <c r="AV42" s="115" t="str">
        <f t="shared" ca="1" si="14"/>
        <v>No aplica</v>
      </c>
      <c r="AW42" s="116" t="str">
        <f t="shared" ca="1" si="15"/>
        <v>No aplica</v>
      </c>
      <c r="AX42" s="115" t="str">
        <f t="shared" ca="1" si="16"/>
        <v>No aplica</v>
      </c>
      <c r="AY42" s="129"/>
      <c r="AZ42" s="37"/>
      <c r="BA42" s="37"/>
      <c r="BB42" s="115" t="str">
        <f t="shared" ca="1" si="17"/>
        <v>No aplica</v>
      </c>
      <c r="BC42" s="116" t="str">
        <f t="shared" ca="1" si="18"/>
        <v>No aplica</v>
      </c>
      <c r="BD42" s="115" t="str">
        <f t="shared" ca="1" si="19"/>
        <v>No aplica</v>
      </c>
      <c r="BE42" s="129"/>
      <c r="BF42" s="37"/>
      <c r="BG42" s="37"/>
      <c r="BH42" s="115" t="str">
        <f t="shared" ca="1" si="20"/>
        <v>No aplica</v>
      </c>
      <c r="BI42" s="116" t="str">
        <f t="shared" ca="1" si="21"/>
        <v>No aplica</v>
      </c>
      <c r="BJ42" s="115" t="str">
        <f t="shared" ca="1" si="22"/>
        <v>No aplica</v>
      </c>
      <c r="BK42" s="140"/>
      <c r="BL42" s="221" t="s">
        <v>825</v>
      </c>
      <c r="BM42" s="222"/>
      <c r="BN42" s="222"/>
      <c r="BO42" s="222"/>
      <c r="BP42" s="245"/>
      <c r="BQ42" s="119"/>
      <c r="BR42" s="223" t="s">
        <v>825</v>
      </c>
      <c r="BS42" s="223"/>
      <c r="BT42" s="223"/>
      <c r="BU42" s="223"/>
      <c r="BV42" s="223"/>
      <c r="BW42" s="223"/>
      <c r="BX42" s="223"/>
      <c r="BY42" s="223" t="s">
        <v>825</v>
      </c>
      <c r="BZ42" s="223"/>
      <c r="CA42" s="223"/>
      <c r="CB42" s="223"/>
      <c r="CC42" s="223"/>
      <c r="CD42" s="223"/>
      <c r="CE42" s="223"/>
      <c r="CF42" s="223" t="s">
        <v>825</v>
      </c>
      <c r="CG42" s="223"/>
      <c r="CH42" s="223"/>
      <c r="CI42" s="223"/>
      <c r="CJ42" s="223"/>
      <c r="CK42" s="223"/>
      <c r="CL42" s="223"/>
      <c r="CM42" s="223" t="s">
        <v>825</v>
      </c>
      <c r="CN42" s="223"/>
      <c r="CO42" s="223"/>
      <c r="CP42" s="223"/>
      <c r="CQ42" s="223"/>
      <c r="CR42" s="223"/>
      <c r="CS42" s="223"/>
    </row>
    <row r="43" spans="1:97" s="39" customFormat="1" x14ac:dyDescent="0.3">
      <c r="A43" s="1"/>
      <c r="T43" s="113"/>
      <c r="X43" s="40"/>
      <c r="Y43" s="40"/>
      <c r="AE43" s="41"/>
      <c r="AH43" s="42"/>
      <c r="AI43" s="42"/>
      <c r="AJ43" s="42"/>
      <c r="AL43" s="42"/>
      <c r="AM43" s="43"/>
      <c r="AN43" s="42"/>
      <c r="AO43" s="42"/>
      <c r="AP43" s="42"/>
      <c r="AR43" s="42"/>
      <c r="AS43" s="43"/>
      <c r="AT43" s="42"/>
      <c r="AU43" s="42"/>
      <c r="AV43" s="42"/>
      <c r="AX43" s="42"/>
      <c r="AY43" s="43"/>
      <c r="AZ43" s="42"/>
      <c r="BA43" s="42"/>
      <c r="BB43" s="42"/>
      <c r="BD43" s="42"/>
      <c r="BE43" s="43"/>
      <c r="BF43" s="42"/>
      <c r="BG43" s="42"/>
      <c r="BH43" s="42"/>
      <c r="BJ43" s="42"/>
      <c r="BK43" s="43"/>
      <c r="BN43" s="44"/>
      <c r="BP43" s="45"/>
      <c r="BQ43" s="45"/>
      <c r="BS43" s="124"/>
      <c r="BZ43" s="124"/>
      <c r="CG43" s="124"/>
      <c r="CN43" s="124"/>
    </row>
    <row r="44" spans="1:97" s="39" customFormat="1" ht="57.2" customHeight="1" x14ac:dyDescent="0.3">
      <c r="A44" s="1"/>
      <c r="X44" s="40"/>
      <c r="Y44" s="40"/>
      <c r="AE44" s="41"/>
      <c r="AH44" s="42"/>
      <c r="AI44" s="42"/>
      <c r="AJ44" s="42"/>
      <c r="AL44" s="42"/>
      <c r="AM44" s="43"/>
      <c r="AN44" s="42"/>
      <c r="AO44" s="42"/>
      <c r="AP44" s="42"/>
      <c r="AR44" s="42"/>
      <c r="AS44" s="43"/>
      <c r="AT44" s="42"/>
      <c r="AU44" s="42"/>
      <c r="AV44" s="42"/>
      <c r="AX44" s="42"/>
      <c r="AY44" s="43"/>
      <c r="AZ44" s="42"/>
      <c r="BA44" s="42"/>
      <c r="BB44" s="42"/>
      <c r="BD44" s="42"/>
      <c r="BE44" s="43"/>
      <c r="BF44" s="42"/>
      <c r="BG44" s="42"/>
      <c r="BH44" s="42"/>
      <c r="BJ44" s="42"/>
      <c r="BK44" s="43"/>
      <c r="BN44" s="44"/>
      <c r="BP44" s="45"/>
      <c r="BQ44" s="45"/>
      <c r="BS44" s="124"/>
      <c r="BZ44" s="124"/>
      <c r="CG44" s="124"/>
      <c r="CN44" s="124"/>
    </row>
    <row r="45" spans="1:97" s="39" customFormat="1" x14ac:dyDescent="0.3">
      <c r="A45" s="1"/>
      <c r="X45" s="40"/>
      <c r="Y45" s="40"/>
      <c r="AE45" s="41"/>
      <c r="AH45" s="42"/>
      <c r="AI45" s="42"/>
      <c r="AJ45" s="42"/>
      <c r="AL45" s="42"/>
      <c r="AM45" s="43"/>
      <c r="AN45" s="42"/>
      <c r="AO45" s="42"/>
      <c r="AP45" s="42"/>
      <c r="AR45" s="42"/>
      <c r="AS45" s="43"/>
      <c r="AT45" s="42"/>
      <c r="AU45" s="42"/>
      <c r="AV45" s="42"/>
      <c r="AX45" s="42"/>
      <c r="AY45" s="43"/>
      <c r="AZ45" s="42"/>
      <c r="BA45" s="42"/>
      <c r="BB45" s="42"/>
      <c r="BD45" s="42"/>
      <c r="BE45" s="43"/>
      <c r="BF45" s="42"/>
      <c r="BG45" s="42"/>
      <c r="BH45" s="42"/>
      <c r="BJ45" s="42"/>
      <c r="BK45" s="43"/>
      <c r="BN45" s="44"/>
      <c r="BP45" s="45"/>
      <c r="BQ45" s="45"/>
      <c r="BS45" s="124"/>
      <c r="BZ45" s="124"/>
      <c r="CG45" s="124"/>
      <c r="CN45" s="124"/>
    </row>
    <row r="46" spans="1:97" s="39" customFormat="1" x14ac:dyDescent="0.3">
      <c r="A46" s="1"/>
      <c r="X46" s="40"/>
      <c r="Y46" s="40"/>
      <c r="AE46" s="41"/>
      <c r="AH46" s="42"/>
      <c r="AI46" s="42"/>
      <c r="AJ46" s="42"/>
      <c r="AL46" s="42"/>
      <c r="AM46" s="43"/>
      <c r="AN46" s="42"/>
      <c r="AO46" s="42"/>
      <c r="AP46" s="42"/>
      <c r="AR46" s="42"/>
      <c r="AS46" s="43"/>
      <c r="AT46" s="42"/>
      <c r="AU46" s="42"/>
      <c r="AV46" s="42"/>
      <c r="AX46" s="42"/>
      <c r="AY46" s="43"/>
      <c r="AZ46" s="42"/>
      <c r="BA46" s="42"/>
      <c r="BB46" s="42"/>
      <c r="BD46" s="42"/>
      <c r="BE46" s="43"/>
      <c r="BF46" s="42"/>
      <c r="BG46" s="42"/>
      <c r="BH46" s="42"/>
      <c r="BJ46" s="42"/>
      <c r="BK46" s="43"/>
      <c r="BN46" s="44"/>
      <c r="BP46" s="45"/>
      <c r="BQ46" s="45"/>
      <c r="BS46" s="124"/>
      <c r="BZ46" s="124"/>
      <c r="CG46" s="124"/>
      <c r="CN46" s="124"/>
    </row>
    <row r="47" spans="1:97" s="39" customFormat="1" x14ac:dyDescent="0.3">
      <c r="A47" s="1"/>
      <c r="X47" s="40"/>
      <c r="Y47" s="40"/>
      <c r="AE47" s="41"/>
      <c r="AH47" s="42"/>
      <c r="AI47" s="42"/>
      <c r="AJ47" s="42"/>
      <c r="AL47" s="42"/>
      <c r="AM47" s="43"/>
      <c r="AN47" s="42"/>
      <c r="AO47" s="42"/>
      <c r="AP47" s="42"/>
      <c r="AR47" s="42"/>
      <c r="AS47" s="43"/>
      <c r="AT47" s="42"/>
      <c r="AU47" s="42"/>
      <c r="AV47" s="42"/>
      <c r="AX47" s="42"/>
      <c r="AY47" s="43"/>
      <c r="AZ47" s="42"/>
      <c r="BA47" s="42"/>
      <c r="BB47" s="42"/>
      <c r="BD47" s="42"/>
      <c r="BE47" s="43"/>
      <c r="BF47" s="42"/>
      <c r="BG47" s="42"/>
      <c r="BH47" s="42"/>
      <c r="BJ47" s="42"/>
      <c r="BK47" s="43"/>
      <c r="BN47" s="44"/>
      <c r="BP47" s="45"/>
      <c r="BQ47" s="45"/>
      <c r="BS47" s="124"/>
      <c r="BZ47" s="124"/>
      <c r="CG47" s="124"/>
      <c r="CN47" s="124"/>
    </row>
    <row r="48" spans="1:97" s="39" customFormat="1" x14ac:dyDescent="0.3">
      <c r="A48" s="1"/>
      <c r="X48" s="40"/>
      <c r="Y48" s="40"/>
      <c r="AE48" s="41"/>
      <c r="AH48" s="42"/>
      <c r="AI48" s="42"/>
      <c r="AJ48" s="42"/>
      <c r="AL48" s="42"/>
      <c r="AM48" s="43"/>
      <c r="AN48" s="42"/>
      <c r="AO48" s="42"/>
      <c r="AP48" s="42"/>
      <c r="AR48" s="42"/>
      <c r="AS48" s="43"/>
      <c r="AT48" s="42"/>
      <c r="AU48" s="42"/>
      <c r="AV48" s="42"/>
      <c r="AX48" s="42"/>
      <c r="AY48" s="43"/>
      <c r="AZ48" s="42"/>
      <c r="BA48" s="42"/>
      <c r="BB48" s="42"/>
      <c r="BD48" s="42"/>
      <c r="BE48" s="43"/>
      <c r="BF48" s="42"/>
      <c r="BG48" s="42"/>
      <c r="BH48" s="42"/>
      <c r="BJ48" s="42"/>
      <c r="BK48" s="43"/>
      <c r="BN48" s="44"/>
      <c r="BP48" s="45"/>
      <c r="BQ48" s="45"/>
      <c r="BS48" s="124"/>
      <c r="BZ48" s="124"/>
      <c r="CG48" s="124"/>
      <c r="CN48" s="124"/>
    </row>
    <row r="49" spans="1:97" s="39" customFormat="1" x14ac:dyDescent="0.3">
      <c r="A49" s="1"/>
      <c r="X49" s="40"/>
      <c r="Y49" s="40"/>
      <c r="AE49" s="41"/>
      <c r="AH49" s="42"/>
      <c r="AI49" s="42"/>
      <c r="AJ49" s="42"/>
      <c r="AL49" s="42"/>
      <c r="AM49" s="43"/>
      <c r="AN49" s="42"/>
      <c r="AO49" s="42"/>
      <c r="AP49" s="42"/>
      <c r="AR49" s="42"/>
      <c r="AS49" s="43"/>
      <c r="AT49" s="42"/>
      <c r="AU49" s="42"/>
      <c r="AV49" s="42"/>
      <c r="AX49" s="42"/>
      <c r="AY49" s="43"/>
      <c r="AZ49" s="42"/>
      <c r="BA49" s="42"/>
      <c r="BB49" s="42"/>
      <c r="BD49" s="42"/>
      <c r="BE49" s="43"/>
      <c r="BF49" s="42"/>
      <c r="BG49" s="42"/>
      <c r="BH49" s="42"/>
      <c r="BJ49" s="42"/>
      <c r="BK49" s="43"/>
      <c r="BN49" s="44"/>
      <c r="BP49" s="45"/>
      <c r="BQ49" s="45"/>
      <c r="BR49" s="29"/>
      <c r="BS49" s="30"/>
      <c r="BT49" s="31"/>
      <c r="BU49" s="31"/>
      <c r="BV49" s="31"/>
      <c r="BW49" s="31"/>
      <c r="BX49" s="31"/>
      <c r="BY49" s="29"/>
      <c r="BZ49" s="30"/>
      <c r="CA49" s="31"/>
      <c r="CB49" s="31"/>
      <c r="CC49" s="31"/>
      <c r="CD49" s="31"/>
      <c r="CE49" s="31"/>
      <c r="CF49" s="29"/>
      <c r="CG49" s="30"/>
      <c r="CH49" s="31"/>
      <c r="CI49" s="31"/>
      <c r="CJ49" s="31"/>
      <c r="CK49" s="31"/>
      <c r="CL49" s="31"/>
      <c r="CM49" s="29"/>
      <c r="CN49" s="30"/>
      <c r="CO49" s="31"/>
      <c r="CP49" s="31"/>
      <c r="CQ49" s="31"/>
      <c r="CR49" s="31"/>
      <c r="CS49" s="31"/>
    </row>
    <row r="50" spans="1:97" s="39" customFormat="1" x14ac:dyDescent="0.3">
      <c r="A50" s="1"/>
      <c r="X50" s="40"/>
      <c r="Y50" s="40"/>
      <c r="AE50" s="41"/>
      <c r="AH50" s="42"/>
      <c r="AI50" s="42"/>
      <c r="AJ50" s="42"/>
      <c r="AL50" s="42"/>
      <c r="AM50" s="43"/>
      <c r="AN50" s="42"/>
      <c r="AO50" s="42"/>
      <c r="AP50" s="42"/>
      <c r="AR50" s="42"/>
      <c r="AS50" s="43"/>
      <c r="AT50" s="42"/>
      <c r="AU50" s="42"/>
      <c r="AV50" s="42"/>
      <c r="AX50" s="42"/>
      <c r="AY50" s="43"/>
      <c r="AZ50" s="42"/>
      <c r="BA50" s="42"/>
      <c r="BB50" s="42"/>
      <c r="BD50" s="42"/>
      <c r="BE50" s="43"/>
      <c r="BF50" s="42"/>
      <c r="BG50" s="42"/>
      <c r="BH50" s="42"/>
      <c r="BJ50" s="42"/>
      <c r="BK50" s="43"/>
      <c r="BN50" s="44"/>
      <c r="BP50" s="45"/>
      <c r="BQ50" s="45"/>
      <c r="BR50" s="29"/>
      <c r="BS50" s="30"/>
      <c r="BT50" s="31"/>
      <c r="BU50" s="31"/>
      <c r="BV50" s="31"/>
      <c r="BW50" s="31"/>
      <c r="BX50" s="31"/>
      <c r="BY50" s="29"/>
      <c r="BZ50" s="30"/>
      <c r="CA50" s="31"/>
      <c r="CB50" s="31"/>
      <c r="CC50" s="31"/>
      <c r="CD50" s="31"/>
      <c r="CE50" s="31"/>
      <c r="CF50" s="29"/>
      <c r="CG50" s="30"/>
      <c r="CH50" s="31"/>
      <c r="CI50" s="31"/>
      <c r="CJ50" s="31"/>
      <c r="CK50" s="31"/>
      <c r="CL50" s="31"/>
      <c r="CM50" s="29"/>
      <c r="CN50" s="30"/>
      <c r="CO50" s="31"/>
      <c r="CP50" s="31"/>
      <c r="CQ50" s="31"/>
      <c r="CR50" s="31"/>
      <c r="CS50" s="31"/>
    </row>
    <row r="51" spans="1:97" s="39" customFormat="1" x14ac:dyDescent="0.3">
      <c r="A51" s="1"/>
      <c r="X51" s="40"/>
      <c r="Y51" s="40"/>
      <c r="AE51" s="41"/>
      <c r="AH51" s="42"/>
      <c r="AI51" s="42"/>
      <c r="AJ51" s="42"/>
      <c r="AL51" s="42"/>
      <c r="AM51" s="43"/>
      <c r="AN51" s="42"/>
      <c r="AO51" s="42"/>
      <c r="AP51" s="42"/>
      <c r="AR51" s="42"/>
      <c r="AS51" s="43"/>
      <c r="AT51" s="42"/>
      <c r="AU51" s="42"/>
      <c r="AV51" s="42"/>
      <c r="AX51" s="42"/>
      <c r="AY51" s="43"/>
      <c r="AZ51" s="42"/>
      <c r="BA51" s="42"/>
      <c r="BB51" s="42"/>
      <c r="BD51" s="42"/>
      <c r="BE51" s="43"/>
      <c r="BF51" s="42"/>
      <c r="BG51" s="42"/>
      <c r="BH51" s="42"/>
      <c r="BJ51" s="42"/>
      <c r="BK51" s="43"/>
      <c r="BN51" s="44"/>
      <c r="BP51" s="45"/>
      <c r="BQ51" s="45"/>
      <c r="BR51" s="29"/>
      <c r="BS51" s="30"/>
      <c r="BT51" s="31"/>
      <c r="BU51" s="31"/>
      <c r="BV51" s="31"/>
      <c r="BW51" s="31"/>
      <c r="BX51" s="31"/>
      <c r="BY51" s="29"/>
      <c r="BZ51" s="30"/>
      <c r="CA51" s="31"/>
      <c r="CB51" s="31"/>
      <c r="CC51" s="31"/>
      <c r="CD51" s="31"/>
      <c r="CE51" s="31"/>
      <c r="CF51" s="29"/>
      <c r="CG51" s="30"/>
      <c r="CH51" s="31"/>
      <c r="CI51" s="31"/>
      <c r="CJ51" s="31"/>
      <c r="CK51" s="31"/>
      <c r="CL51" s="31"/>
      <c r="CM51" s="29"/>
      <c r="CN51" s="30"/>
      <c r="CO51" s="31"/>
      <c r="CP51" s="31"/>
      <c r="CQ51" s="31"/>
      <c r="CR51" s="31"/>
      <c r="CS51" s="31"/>
    </row>
    <row r="52" spans="1:97" s="39" customFormat="1" x14ac:dyDescent="0.3">
      <c r="A52" s="1"/>
      <c r="X52" s="40"/>
      <c r="Y52" s="40"/>
      <c r="AE52" s="41"/>
      <c r="AH52" s="42"/>
      <c r="AI52" s="42"/>
      <c r="AJ52" s="42"/>
      <c r="AL52" s="42"/>
      <c r="AM52" s="43"/>
      <c r="AN52" s="42"/>
      <c r="AO52" s="42"/>
      <c r="AP52" s="42"/>
      <c r="AR52" s="42"/>
      <c r="AS52" s="43"/>
      <c r="AT52" s="42"/>
      <c r="AU52" s="42"/>
      <c r="AV52" s="42"/>
      <c r="AX52" s="42"/>
      <c r="AY52" s="43"/>
      <c r="AZ52" s="42"/>
      <c r="BA52" s="42"/>
      <c r="BB52" s="42"/>
      <c r="BD52" s="42"/>
      <c r="BE52" s="43"/>
      <c r="BF52" s="42"/>
      <c r="BG52" s="42"/>
      <c r="BH52" s="42"/>
      <c r="BJ52" s="42"/>
      <c r="BK52" s="43"/>
      <c r="BN52" s="44"/>
      <c r="BP52" s="45"/>
      <c r="BQ52" s="45"/>
      <c r="BR52" s="29"/>
      <c r="BS52" s="30"/>
      <c r="BT52" s="31"/>
      <c r="BU52" s="31"/>
      <c r="BV52" s="31"/>
      <c r="BW52" s="31"/>
      <c r="BX52" s="31"/>
      <c r="BY52" s="29"/>
      <c r="BZ52" s="30"/>
      <c r="CA52" s="31"/>
      <c r="CB52" s="31"/>
      <c r="CC52" s="31"/>
      <c r="CD52" s="31"/>
      <c r="CE52" s="31"/>
      <c r="CF52" s="29"/>
      <c r="CG52" s="30"/>
      <c r="CH52" s="31"/>
      <c r="CI52" s="31"/>
      <c r="CJ52" s="31"/>
      <c r="CK52" s="31"/>
      <c r="CL52" s="31"/>
      <c r="CM52" s="29"/>
      <c r="CN52" s="30"/>
      <c r="CO52" s="31"/>
      <c r="CP52" s="31"/>
      <c r="CQ52" s="31"/>
      <c r="CR52" s="31"/>
      <c r="CS52" s="31"/>
    </row>
    <row r="53" spans="1:97" s="39" customFormat="1" x14ac:dyDescent="0.3">
      <c r="A53" s="1"/>
      <c r="X53" s="40"/>
      <c r="Y53" s="40"/>
      <c r="AE53" s="41"/>
      <c r="AH53" s="42"/>
      <c r="AI53" s="42"/>
      <c r="AJ53" s="42"/>
      <c r="AL53" s="42"/>
      <c r="AM53" s="43"/>
      <c r="AN53" s="42"/>
      <c r="AO53" s="42"/>
      <c r="AP53" s="42"/>
      <c r="AR53" s="42"/>
      <c r="AS53" s="43"/>
      <c r="AT53" s="42"/>
      <c r="AU53" s="42"/>
      <c r="AV53" s="42"/>
      <c r="AX53" s="42"/>
      <c r="AY53" s="43"/>
      <c r="AZ53" s="42"/>
      <c r="BA53" s="42"/>
      <c r="BB53" s="42"/>
      <c r="BD53" s="42"/>
      <c r="BE53" s="43"/>
      <c r="BF53" s="42"/>
      <c r="BG53" s="42"/>
      <c r="BH53" s="42"/>
      <c r="BJ53" s="42"/>
      <c r="BK53" s="43"/>
      <c r="BN53" s="44"/>
      <c r="BP53" s="45"/>
      <c r="BQ53" s="45"/>
      <c r="BR53" s="29"/>
      <c r="BS53" s="30"/>
      <c r="BT53" s="31"/>
      <c r="BU53" s="31"/>
      <c r="BV53" s="31"/>
      <c r="BW53" s="31"/>
      <c r="BX53" s="31"/>
      <c r="BY53" s="29"/>
      <c r="BZ53" s="30"/>
      <c r="CA53" s="31"/>
      <c r="CB53" s="31"/>
      <c r="CC53" s="31"/>
      <c r="CD53" s="31"/>
      <c r="CE53" s="31"/>
      <c r="CF53" s="29"/>
      <c r="CG53" s="30"/>
      <c r="CH53" s="31"/>
      <c r="CI53" s="31"/>
      <c r="CJ53" s="31"/>
      <c r="CK53" s="31"/>
      <c r="CL53" s="31"/>
      <c r="CM53" s="29"/>
      <c r="CN53" s="30"/>
      <c r="CO53" s="31"/>
      <c r="CP53" s="31"/>
      <c r="CQ53" s="31"/>
      <c r="CR53" s="31"/>
      <c r="CS53" s="31"/>
    </row>
    <row r="54" spans="1:97" s="22" customFormat="1" x14ac:dyDescent="0.3">
      <c r="A54" s="1"/>
      <c r="X54" s="46"/>
      <c r="Y54" s="46"/>
      <c r="AE54" s="47"/>
      <c r="AH54" s="48"/>
      <c r="AI54" s="48"/>
      <c r="AJ54" s="48"/>
      <c r="AL54" s="48"/>
      <c r="AN54" s="48"/>
      <c r="AO54" s="48"/>
      <c r="AP54" s="48"/>
      <c r="AR54" s="48"/>
      <c r="AS54" s="49"/>
      <c r="AT54" s="48"/>
      <c r="AU54" s="48"/>
      <c r="AV54" s="48"/>
      <c r="AX54" s="48"/>
      <c r="AZ54" s="48"/>
      <c r="BA54" s="48"/>
      <c r="BB54" s="48"/>
      <c r="BD54" s="48"/>
      <c r="BF54" s="48"/>
      <c r="BG54" s="48"/>
      <c r="BH54" s="48"/>
      <c r="BJ54" s="48"/>
      <c r="BN54" s="21"/>
      <c r="BP54" s="23"/>
      <c r="BQ54" s="23"/>
      <c r="BR54" s="32"/>
      <c r="BS54" s="127"/>
      <c r="BT54" s="32"/>
      <c r="BU54" s="32"/>
      <c r="BV54" s="32"/>
      <c r="BW54" s="32"/>
      <c r="BX54" s="32"/>
      <c r="BY54" s="32"/>
      <c r="BZ54" s="127"/>
      <c r="CA54" s="32"/>
      <c r="CB54" s="32"/>
      <c r="CC54" s="32"/>
      <c r="CD54" s="32"/>
      <c r="CE54" s="32"/>
      <c r="CF54" s="32"/>
      <c r="CG54" s="127"/>
      <c r="CH54" s="32"/>
      <c r="CI54" s="32"/>
      <c r="CJ54" s="32"/>
      <c r="CK54" s="32"/>
      <c r="CL54" s="32"/>
      <c r="CM54" s="29"/>
      <c r="CN54" s="30"/>
      <c r="CO54" s="31"/>
      <c r="CP54" s="31"/>
      <c r="CQ54" s="31"/>
      <c r="CR54" s="31"/>
      <c r="CS54" s="31"/>
    </row>
    <row r="55" spans="1:97" s="22" customFormat="1" x14ac:dyDescent="0.3">
      <c r="A55" s="1"/>
      <c r="X55" s="46"/>
      <c r="Y55" s="46"/>
      <c r="AE55" s="47"/>
      <c r="AH55" s="48"/>
      <c r="AI55" s="48"/>
      <c r="AJ55" s="48"/>
      <c r="AL55" s="48"/>
      <c r="AN55" s="48"/>
      <c r="AO55" s="48"/>
      <c r="AP55" s="48"/>
      <c r="AR55" s="48"/>
      <c r="AS55" s="49"/>
      <c r="AT55" s="48"/>
      <c r="AU55" s="48"/>
      <c r="AV55" s="48"/>
      <c r="AX55" s="48"/>
      <c r="AZ55" s="48"/>
      <c r="BA55" s="48"/>
      <c r="BB55" s="48"/>
      <c r="BD55" s="48"/>
      <c r="BF55" s="48"/>
      <c r="BG55" s="48"/>
      <c r="BH55" s="48"/>
      <c r="BJ55" s="48"/>
      <c r="BN55" s="21"/>
      <c r="BP55" s="23"/>
      <c r="BQ55" s="23"/>
      <c r="BR55" s="33"/>
      <c r="BS55" s="125"/>
      <c r="BT55" s="34"/>
      <c r="BU55" s="34"/>
      <c r="BV55" s="34"/>
      <c r="BW55" s="34"/>
      <c r="BX55" s="34"/>
      <c r="BY55" s="33"/>
      <c r="BZ55" s="125"/>
      <c r="CA55" s="34"/>
      <c r="CB55" s="34"/>
      <c r="CC55" s="34"/>
      <c r="CD55" s="34"/>
      <c r="CE55" s="34"/>
      <c r="CF55" s="33"/>
      <c r="CG55" s="125"/>
      <c r="CH55" s="34"/>
      <c r="CI55" s="34"/>
      <c r="CJ55" s="34"/>
      <c r="CK55" s="34"/>
      <c r="CL55" s="34"/>
      <c r="CM55" s="33"/>
      <c r="CN55" s="125"/>
      <c r="CO55" s="34"/>
      <c r="CP55" s="34"/>
      <c r="CQ55" s="34"/>
      <c r="CR55" s="34"/>
      <c r="CS55" s="34"/>
    </row>
    <row r="56" spans="1:97" s="22" customFormat="1" x14ac:dyDescent="0.3">
      <c r="A56" s="1"/>
      <c r="X56" s="46"/>
      <c r="Y56" s="46"/>
      <c r="AE56" s="47"/>
      <c r="AH56" s="48"/>
      <c r="AI56" s="48"/>
      <c r="AJ56" s="48"/>
      <c r="AL56" s="48"/>
      <c r="AN56" s="48"/>
      <c r="AO56" s="48"/>
      <c r="AP56" s="48"/>
      <c r="AR56" s="48"/>
      <c r="AS56" s="49"/>
      <c r="AT56" s="48"/>
      <c r="AU56" s="48"/>
      <c r="AV56" s="48"/>
      <c r="AX56" s="48"/>
      <c r="AZ56" s="48"/>
      <c r="BA56" s="48"/>
      <c r="BB56" s="48"/>
      <c r="BD56" s="48"/>
      <c r="BF56" s="48"/>
      <c r="BG56" s="48"/>
      <c r="BH56" s="48"/>
      <c r="BJ56" s="48"/>
      <c r="BN56" s="21"/>
      <c r="BP56" s="23"/>
      <c r="BQ56" s="23"/>
      <c r="BR56" s="33"/>
      <c r="BS56" s="125"/>
      <c r="BT56" s="34"/>
      <c r="BU56" s="34"/>
      <c r="BV56" s="34"/>
      <c r="BW56" s="34"/>
      <c r="BX56" s="34"/>
      <c r="BY56" s="33"/>
      <c r="BZ56" s="125"/>
      <c r="CA56" s="34"/>
      <c r="CB56" s="34"/>
      <c r="CC56" s="34"/>
      <c r="CD56" s="34"/>
      <c r="CE56" s="34"/>
      <c r="CF56" s="33"/>
      <c r="CG56" s="125"/>
      <c r="CH56" s="34"/>
      <c r="CI56" s="34"/>
      <c r="CJ56" s="34"/>
      <c r="CK56" s="34"/>
      <c r="CL56" s="34"/>
      <c r="CM56" s="33"/>
      <c r="CN56" s="125"/>
      <c r="CO56" s="34"/>
      <c r="CP56" s="34"/>
      <c r="CQ56" s="34"/>
      <c r="CR56" s="34"/>
      <c r="CS56" s="34"/>
    </row>
    <row r="57" spans="1:97" s="22" customFormat="1" x14ac:dyDescent="0.3">
      <c r="A57" s="1"/>
      <c r="AE57" s="47"/>
      <c r="AH57" s="48"/>
      <c r="AI57" s="48"/>
      <c r="AJ57" s="48"/>
      <c r="AL57" s="48"/>
      <c r="AN57" s="48"/>
      <c r="AO57" s="48"/>
      <c r="AP57" s="48"/>
      <c r="AR57" s="48"/>
      <c r="AS57" s="49"/>
      <c r="AT57" s="48"/>
      <c r="AU57" s="48"/>
      <c r="AV57" s="48"/>
      <c r="AX57" s="48"/>
      <c r="AZ57" s="48"/>
      <c r="BA57" s="48"/>
      <c r="BB57" s="48"/>
      <c r="BD57" s="48"/>
      <c r="BF57" s="48"/>
      <c r="BG57" s="48"/>
      <c r="BH57" s="48"/>
      <c r="BJ57" s="48"/>
      <c r="BN57" s="21"/>
      <c r="BP57" s="23"/>
      <c r="BQ57" s="23"/>
      <c r="BR57" s="33"/>
      <c r="BS57" s="125"/>
      <c r="BT57" s="34"/>
      <c r="BU57" s="34"/>
      <c r="BV57" s="34"/>
      <c r="BW57" s="34"/>
      <c r="BX57" s="34"/>
      <c r="BY57" s="33"/>
      <c r="BZ57" s="125"/>
      <c r="CA57" s="34"/>
      <c r="CB57" s="34"/>
      <c r="CC57" s="34"/>
      <c r="CD57" s="34"/>
      <c r="CE57" s="34"/>
      <c r="CF57" s="33"/>
      <c r="CG57" s="125"/>
      <c r="CH57" s="34"/>
      <c r="CI57" s="34"/>
      <c r="CJ57" s="34"/>
      <c r="CK57" s="34"/>
      <c r="CL57" s="34"/>
      <c r="CM57" s="33"/>
      <c r="CN57" s="125"/>
      <c r="CO57" s="34"/>
      <c r="CP57" s="34"/>
      <c r="CQ57" s="34"/>
      <c r="CR57" s="34"/>
      <c r="CS57" s="34"/>
    </row>
    <row r="58" spans="1:97" s="22" customFormat="1" x14ac:dyDescent="0.3">
      <c r="A58" s="1"/>
      <c r="AE58" s="47"/>
      <c r="AH58" s="48"/>
      <c r="AI58" s="48"/>
      <c r="AJ58" s="48"/>
      <c r="AL58" s="48"/>
      <c r="AN58" s="48"/>
      <c r="AO58" s="48"/>
      <c r="AP58" s="48"/>
      <c r="AR58" s="48"/>
      <c r="AS58" s="49"/>
      <c r="AT58" s="48"/>
      <c r="AU58" s="48"/>
      <c r="AV58" s="48"/>
      <c r="AX58" s="48"/>
      <c r="AZ58" s="48"/>
      <c r="BA58" s="48"/>
      <c r="BB58" s="48"/>
      <c r="BD58" s="48"/>
      <c r="BF58" s="48"/>
      <c r="BG58" s="48"/>
      <c r="BH58" s="48"/>
      <c r="BJ58" s="48"/>
      <c r="BN58" s="21"/>
      <c r="BP58" s="23"/>
      <c r="BQ58" s="23"/>
      <c r="BR58" s="33"/>
      <c r="BS58" s="125"/>
      <c r="BT58" s="34"/>
      <c r="BU58" s="34"/>
      <c r="BV58" s="34"/>
      <c r="BW58" s="34"/>
      <c r="BX58" s="34"/>
      <c r="BY58" s="33"/>
      <c r="BZ58" s="125"/>
      <c r="CA58" s="34"/>
      <c r="CB58" s="34"/>
      <c r="CC58" s="34"/>
      <c r="CD58" s="34"/>
      <c r="CE58" s="34"/>
      <c r="CF58" s="33"/>
      <c r="CG58" s="125"/>
      <c r="CH58" s="34"/>
      <c r="CI58" s="34"/>
      <c r="CJ58" s="34"/>
      <c r="CK58" s="34"/>
      <c r="CL58" s="34"/>
      <c r="CM58" s="33"/>
      <c r="CN58" s="125"/>
      <c r="CO58" s="34"/>
      <c r="CP58" s="34"/>
      <c r="CQ58" s="34"/>
      <c r="CR58" s="34"/>
      <c r="CS58" s="34"/>
    </row>
    <row r="59" spans="1:97" s="22" customFormat="1" x14ac:dyDescent="0.3">
      <c r="A59" s="1"/>
      <c r="AE59" s="47"/>
      <c r="AH59" s="48"/>
      <c r="AI59" s="48"/>
      <c r="AJ59" s="48"/>
      <c r="AL59" s="48"/>
      <c r="AN59" s="48"/>
      <c r="AO59" s="48"/>
      <c r="AP59" s="48"/>
      <c r="AR59" s="48"/>
      <c r="AS59" s="49"/>
      <c r="AT59" s="48"/>
      <c r="AU59" s="48"/>
      <c r="AV59" s="48"/>
      <c r="AX59" s="48"/>
      <c r="AZ59" s="48"/>
      <c r="BA59" s="48"/>
      <c r="BB59" s="48"/>
      <c r="BD59" s="48"/>
      <c r="BF59" s="48"/>
      <c r="BG59" s="48"/>
      <c r="BH59" s="48"/>
      <c r="BJ59" s="48"/>
      <c r="BN59" s="21"/>
      <c r="BP59" s="23"/>
      <c r="BQ59" s="23"/>
      <c r="BR59" s="33"/>
      <c r="BS59" s="125"/>
      <c r="BT59" s="34"/>
      <c r="BU59" s="34"/>
      <c r="BV59" s="34"/>
      <c r="BW59" s="34"/>
      <c r="BX59" s="34"/>
      <c r="BY59" s="33"/>
      <c r="BZ59" s="125"/>
      <c r="CA59" s="34"/>
      <c r="CB59" s="34"/>
      <c r="CC59" s="34"/>
      <c r="CD59" s="34"/>
      <c r="CE59" s="34"/>
      <c r="CF59" s="33"/>
      <c r="CG59" s="125"/>
      <c r="CH59" s="34"/>
      <c r="CI59" s="34"/>
      <c r="CJ59" s="34"/>
      <c r="CK59" s="34"/>
      <c r="CL59" s="34"/>
      <c r="CM59" s="33"/>
      <c r="CN59" s="125"/>
      <c r="CO59" s="34"/>
      <c r="CP59" s="34"/>
      <c r="CQ59" s="34"/>
      <c r="CR59" s="34"/>
      <c r="CS59" s="34"/>
    </row>
    <row r="60" spans="1:97" s="22" customFormat="1" x14ac:dyDescent="0.3">
      <c r="A60" s="1"/>
      <c r="AE60" s="47"/>
      <c r="AH60" s="48"/>
      <c r="AI60" s="48"/>
      <c r="AJ60" s="48"/>
      <c r="AL60" s="48"/>
      <c r="AN60" s="48"/>
      <c r="AO60" s="48"/>
      <c r="AP60" s="48"/>
      <c r="AR60" s="48"/>
      <c r="AS60" s="49"/>
      <c r="AT60" s="48"/>
      <c r="AU60" s="48"/>
      <c r="AV60" s="48"/>
      <c r="AX60" s="48"/>
      <c r="AZ60" s="48"/>
      <c r="BA60" s="48"/>
      <c r="BB60" s="48"/>
      <c r="BD60" s="48"/>
      <c r="BF60" s="48"/>
      <c r="BG60" s="48"/>
      <c r="BH60" s="48"/>
      <c r="BJ60" s="48"/>
      <c r="BN60" s="21"/>
      <c r="BP60" s="23"/>
      <c r="BQ60" s="23"/>
      <c r="BR60" s="33"/>
      <c r="BS60" s="125"/>
      <c r="BT60" s="34"/>
      <c r="BU60" s="34"/>
      <c r="BV60" s="34"/>
      <c r="BW60" s="34"/>
      <c r="BX60" s="34"/>
      <c r="BY60" s="33"/>
      <c r="BZ60" s="125"/>
      <c r="CA60" s="34"/>
      <c r="CB60" s="34"/>
      <c r="CC60" s="34"/>
      <c r="CD60" s="34"/>
      <c r="CE60" s="34"/>
      <c r="CF60" s="33"/>
      <c r="CG60" s="125"/>
      <c r="CH60" s="34"/>
      <c r="CI60" s="34"/>
      <c r="CJ60" s="34"/>
      <c r="CK60" s="34"/>
      <c r="CL60" s="34"/>
      <c r="CM60" s="33"/>
      <c r="CN60" s="125"/>
      <c r="CO60" s="34"/>
      <c r="CP60" s="34"/>
      <c r="CQ60" s="34"/>
      <c r="CR60" s="34"/>
      <c r="CS60" s="34"/>
    </row>
    <row r="61" spans="1:97" s="22" customFormat="1" x14ac:dyDescent="0.3">
      <c r="A61" s="1"/>
      <c r="AE61" s="47"/>
      <c r="AH61" s="48"/>
      <c r="AI61" s="48"/>
      <c r="AJ61" s="48"/>
      <c r="AL61" s="48"/>
      <c r="AN61" s="48"/>
      <c r="AO61" s="48"/>
      <c r="AP61" s="48"/>
      <c r="AR61" s="48"/>
      <c r="AS61" s="49"/>
      <c r="AT61" s="48"/>
      <c r="AU61" s="48"/>
      <c r="AV61" s="48"/>
      <c r="AX61" s="48"/>
      <c r="AZ61" s="48"/>
      <c r="BA61" s="48"/>
      <c r="BB61" s="48"/>
      <c r="BD61" s="48"/>
      <c r="BF61" s="48"/>
      <c r="BG61" s="48"/>
      <c r="BH61" s="48"/>
      <c r="BJ61" s="48"/>
      <c r="BN61" s="21"/>
      <c r="BP61" s="23"/>
      <c r="BQ61" s="23"/>
      <c r="BR61" s="33"/>
      <c r="BS61" s="125"/>
      <c r="BT61" s="34"/>
      <c r="BU61" s="34"/>
      <c r="BV61" s="34"/>
      <c r="BW61" s="34"/>
      <c r="BX61" s="34"/>
      <c r="BY61" s="33"/>
      <c r="BZ61" s="125"/>
      <c r="CA61" s="34"/>
      <c r="CB61" s="34"/>
      <c r="CC61" s="34"/>
      <c r="CD61" s="34"/>
      <c r="CE61" s="34"/>
      <c r="CF61" s="33"/>
      <c r="CG61" s="125"/>
      <c r="CH61" s="34"/>
      <c r="CI61" s="34"/>
      <c r="CJ61" s="34"/>
      <c r="CK61" s="34"/>
      <c r="CL61" s="34"/>
      <c r="CM61" s="33"/>
      <c r="CN61" s="125"/>
      <c r="CO61" s="34"/>
      <c r="CP61" s="34"/>
      <c r="CQ61" s="34"/>
      <c r="CR61" s="34"/>
      <c r="CS61" s="34"/>
    </row>
    <row r="62" spans="1:97" s="22" customFormat="1" x14ac:dyDescent="0.3">
      <c r="A62" s="1"/>
      <c r="AE62" s="47"/>
      <c r="AH62" s="48"/>
      <c r="AI62" s="48"/>
      <c r="AJ62" s="48"/>
      <c r="AL62" s="48"/>
      <c r="AN62" s="48"/>
      <c r="AO62" s="48"/>
      <c r="AP62" s="48"/>
      <c r="AR62" s="48"/>
      <c r="AS62" s="49"/>
      <c r="AT62" s="48"/>
      <c r="AU62" s="48"/>
      <c r="AV62" s="48"/>
      <c r="AX62" s="48"/>
      <c r="AZ62" s="48"/>
      <c r="BA62" s="48"/>
      <c r="BB62" s="48"/>
      <c r="BD62" s="48"/>
      <c r="BF62" s="48"/>
      <c r="BG62" s="48"/>
      <c r="BH62" s="48"/>
      <c r="BJ62" s="48"/>
      <c r="BN62" s="21"/>
      <c r="BP62" s="23"/>
      <c r="BQ62" s="23"/>
      <c r="BR62" s="21"/>
      <c r="BS62" s="126"/>
      <c r="BT62" s="23"/>
      <c r="BU62" s="23"/>
      <c r="BV62" s="23"/>
      <c r="BW62" s="23"/>
      <c r="BX62" s="23"/>
      <c r="BY62" s="21"/>
      <c r="BZ62" s="126"/>
      <c r="CA62" s="23"/>
      <c r="CB62" s="23"/>
      <c r="CC62" s="23"/>
      <c r="CD62" s="23"/>
      <c r="CE62" s="23"/>
      <c r="CF62" s="21"/>
      <c r="CG62" s="126"/>
      <c r="CH62" s="23"/>
      <c r="CI62" s="23"/>
      <c r="CJ62" s="23"/>
      <c r="CK62" s="23"/>
      <c r="CL62" s="23"/>
      <c r="CM62" s="21"/>
      <c r="CN62" s="126"/>
      <c r="CO62" s="23"/>
      <c r="CP62" s="23"/>
      <c r="CQ62" s="23"/>
      <c r="CR62" s="23"/>
      <c r="CS62" s="23"/>
    </row>
    <row r="63" spans="1:97" x14ac:dyDescent="0.3">
      <c r="AS63" s="50"/>
      <c r="AZ63" s="48"/>
      <c r="BA63" s="48"/>
      <c r="BB63" s="48"/>
      <c r="BC63" s="22"/>
      <c r="BD63" s="48"/>
      <c r="BE63" s="22"/>
      <c r="BF63" s="48"/>
      <c r="BG63" s="48"/>
      <c r="BH63" s="48"/>
      <c r="BI63" s="22"/>
      <c r="BJ63" s="48"/>
      <c r="BK63" s="22"/>
      <c r="BL63" s="22"/>
      <c r="BM63" s="22"/>
      <c r="BN63" s="21"/>
      <c r="BO63" s="22"/>
      <c r="BP63" s="23"/>
      <c r="BQ63" s="23"/>
      <c r="BR63" s="21"/>
      <c r="BS63" s="126"/>
      <c r="BT63" s="23"/>
      <c r="BU63" s="23"/>
      <c r="BV63" s="23"/>
      <c r="BW63" s="23"/>
      <c r="BX63" s="23"/>
      <c r="BY63" s="21"/>
      <c r="BZ63" s="126"/>
      <c r="CA63" s="23"/>
      <c r="CB63" s="23"/>
      <c r="CC63" s="23"/>
      <c r="CD63" s="23"/>
      <c r="CE63" s="23"/>
      <c r="CF63" s="21"/>
      <c r="CG63" s="126"/>
      <c r="CH63" s="23"/>
      <c r="CI63" s="23"/>
      <c r="CJ63" s="23"/>
      <c r="CK63" s="23"/>
      <c r="CL63" s="23"/>
      <c r="CM63" s="21"/>
      <c r="CN63" s="126"/>
      <c r="CO63" s="23"/>
      <c r="CP63" s="23"/>
      <c r="CQ63" s="23"/>
      <c r="CR63" s="23"/>
      <c r="CS63" s="23"/>
    </row>
    <row r="64" spans="1:97" x14ac:dyDescent="0.3">
      <c r="AS64" s="50"/>
      <c r="AZ64" s="48"/>
      <c r="BA64" s="48"/>
      <c r="BB64" s="48"/>
      <c r="BC64" s="22"/>
      <c r="BD64" s="48"/>
      <c r="BE64" s="22"/>
      <c r="BF64" s="48"/>
      <c r="BG64" s="48"/>
      <c r="BH64" s="48"/>
      <c r="BI64" s="22"/>
      <c r="BJ64" s="48"/>
      <c r="BK64" s="22"/>
      <c r="BL64" s="22"/>
      <c r="BM64" s="22"/>
      <c r="BN64" s="21"/>
      <c r="BO64" s="22"/>
      <c r="BP64" s="23"/>
      <c r="BQ64" s="23"/>
      <c r="BR64" s="21"/>
      <c r="BS64" s="126"/>
      <c r="BT64" s="23"/>
      <c r="BU64" s="23"/>
      <c r="BV64" s="23"/>
      <c r="BW64" s="23"/>
      <c r="BX64" s="23"/>
      <c r="BY64" s="21"/>
      <c r="BZ64" s="126"/>
      <c r="CA64" s="23"/>
      <c r="CB64" s="23"/>
      <c r="CC64" s="23"/>
      <c r="CD64" s="23"/>
      <c r="CE64" s="23"/>
      <c r="CF64" s="21"/>
      <c r="CG64" s="126"/>
      <c r="CH64" s="23"/>
      <c r="CI64" s="23"/>
      <c r="CJ64" s="23"/>
      <c r="CK64" s="23"/>
      <c r="CL64" s="23"/>
      <c r="CM64" s="21"/>
      <c r="CN64" s="126"/>
      <c r="CO64" s="23"/>
      <c r="CP64" s="23"/>
      <c r="CQ64" s="23"/>
      <c r="CR64" s="23"/>
      <c r="CS64" s="23"/>
    </row>
    <row r="65" spans="45:97" x14ac:dyDescent="0.3">
      <c r="AS65" s="50"/>
      <c r="AZ65" s="48"/>
      <c r="BA65" s="48"/>
      <c r="BB65" s="48"/>
      <c r="BC65" s="22"/>
      <c r="BD65" s="48"/>
      <c r="BE65" s="22"/>
      <c r="BF65" s="48"/>
      <c r="BG65" s="48"/>
      <c r="BH65" s="48"/>
      <c r="BI65" s="22"/>
      <c r="BJ65" s="48"/>
      <c r="BK65" s="22"/>
      <c r="BL65" s="22"/>
      <c r="BM65" s="22"/>
      <c r="BN65" s="21"/>
      <c r="BO65" s="22"/>
      <c r="BP65" s="23"/>
      <c r="BQ65" s="23"/>
      <c r="BR65" s="21"/>
      <c r="BS65" s="126"/>
      <c r="BT65" s="23"/>
      <c r="BU65" s="23"/>
      <c r="BV65" s="23"/>
      <c r="BW65" s="23"/>
      <c r="BX65" s="23"/>
      <c r="BY65" s="21"/>
      <c r="BZ65" s="126"/>
      <c r="CA65" s="23"/>
      <c r="CB65" s="23"/>
      <c r="CC65" s="23"/>
      <c r="CD65" s="23"/>
      <c r="CE65" s="23"/>
      <c r="CF65" s="21"/>
      <c r="CG65" s="126"/>
      <c r="CH65" s="23"/>
      <c r="CI65" s="23"/>
      <c r="CJ65" s="23"/>
      <c r="CK65" s="23"/>
      <c r="CL65" s="23"/>
      <c r="CM65" s="21"/>
      <c r="CN65" s="126"/>
      <c r="CO65" s="23"/>
      <c r="CP65" s="23"/>
      <c r="CQ65" s="23"/>
      <c r="CR65" s="23"/>
      <c r="CS65" s="23"/>
    </row>
    <row r="66" spans="45:97" x14ac:dyDescent="0.3">
      <c r="AS66" s="50"/>
      <c r="AZ66" s="48"/>
      <c r="BA66" s="48"/>
      <c r="BB66" s="48"/>
      <c r="BC66" s="22"/>
      <c r="BD66" s="48"/>
      <c r="BE66" s="22"/>
      <c r="BF66" s="48"/>
      <c r="BG66" s="48"/>
      <c r="BH66" s="48"/>
      <c r="BI66" s="22"/>
      <c r="BJ66" s="48"/>
      <c r="BK66" s="22"/>
      <c r="BL66" s="22"/>
      <c r="BM66" s="22"/>
      <c r="BN66" s="21"/>
      <c r="BO66" s="22"/>
      <c r="BP66" s="23"/>
      <c r="BQ66" s="23"/>
      <c r="BR66" s="21"/>
      <c r="BS66" s="126"/>
      <c r="BT66" s="23"/>
      <c r="BU66" s="23"/>
      <c r="BV66" s="23"/>
      <c r="BW66" s="23"/>
      <c r="BX66" s="23"/>
      <c r="BY66" s="21"/>
      <c r="BZ66" s="126"/>
      <c r="CA66" s="23"/>
      <c r="CB66" s="23"/>
      <c r="CC66" s="23"/>
      <c r="CD66" s="23"/>
      <c r="CE66" s="23"/>
      <c r="CF66" s="21"/>
      <c r="CG66" s="126"/>
      <c r="CH66" s="23"/>
      <c r="CI66" s="23"/>
      <c r="CJ66" s="23"/>
      <c r="CK66" s="23"/>
      <c r="CL66" s="23"/>
      <c r="CM66" s="21"/>
      <c r="CN66" s="126"/>
      <c r="CO66" s="23"/>
      <c r="CP66" s="23"/>
      <c r="CQ66" s="23"/>
      <c r="CR66" s="23"/>
      <c r="CS66" s="23"/>
    </row>
    <row r="67" spans="45:97" x14ac:dyDescent="0.3">
      <c r="AS67" s="50"/>
      <c r="AZ67" s="48"/>
      <c r="BA67" s="48"/>
      <c r="BB67" s="48"/>
      <c r="BC67" s="22"/>
      <c r="BD67" s="48"/>
      <c r="BE67" s="22"/>
      <c r="BF67" s="48"/>
      <c r="BG67" s="48"/>
      <c r="BH67" s="48"/>
      <c r="BI67" s="22"/>
      <c r="BJ67" s="48"/>
      <c r="BK67" s="22"/>
      <c r="BL67" s="22"/>
      <c r="BM67" s="22"/>
      <c r="BN67" s="21"/>
      <c r="BO67" s="22"/>
      <c r="BP67" s="23"/>
      <c r="BQ67" s="23"/>
      <c r="BR67" s="21"/>
      <c r="BS67" s="126"/>
      <c r="BT67" s="23"/>
      <c r="BU67" s="23"/>
      <c r="BV67" s="23"/>
      <c r="BW67" s="23"/>
      <c r="BX67" s="23"/>
      <c r="BY67" s="21"/>
      <c r="BZ67" s="126"/>
      <c r="CA67" s="23"/>
      <c r="CB67" s="23"/>
      <c r="CC67" s="23"/>
      <c r="CD67" s="23"/>
      <c r="CE67" s="23"/>
      <c r="CF67" s="21"/>
      <c r="CG67" s="126"/>
      <c r="CH67" s="23"/>
      <c r="CI67" s="23"/>
      <c r="CJ67" s="23"/>
      <c r="CK67" s="23"/>
      <c r="CL67" s="23"/>
      <c r="CM67" s="21"/>
      <c r="CN67" s="126"/>
      <c r="CO67" s="23"/>
      <c r="CP67" s="23"/>
      <c r="CQ67" s="23"/>
      <c r="CR67" s="23"/>
      <c r="CS67" s="23"/>
    </row>
    <row r="68" spans="45:97" x14ac:dyDescent="0.3">
      <c r="AS68" s="50"/>
      <c r="AZ68" s="48"/>
      <c r="BA68" s="48"/>
      <c r="BB68" s="48"/>
      <c r="BC68" s="22"/>
      <c r="BD68" s="48"/>
      <c r="BE68" s="22"/>
      <c r="BF68" s="48"/>
      <c r="BG68" s="48"/>
      <c r="BH68" s="48"/>
      <c r="BI68" s="22"/>
      <c r="BJ68" s="48"/>
      <c r="BK68" s="22"/>
      <c r="BL68" s="22"/>
      <c r="BM68" s="22"/>
      <c r="BN68" s="21"/>
      <c r="BO68" s="22"/>
      <c r="BP68" s="23"/>
      <c r="BQ68" s="23"/>
      <c r="BR68" s="21"/>
      <c r="BS68" s="126"/>
      <c r="BT68" s="23"/>
      <c r="BU68" s="23"/>
      <c r="BV68" s="23"/>
      <c r="BW68" s="23"/>
      <c r="BX68" s="23"/>
      <c r="BY68" s="21"/>
      <c r="BZ68" s="126"/>
      <c r="CA68" s="23"/>
      <c r="CB68" s="23"/>
      <c r="CC68" s="23"/>
      <c r="CD68" s="23"/>
      <c r="CE68" s="23"/>
      <c r="CF68" s="21"/>
      <c r="CG68" s="126"/>
      <c r="CH68" s="23"/>
      <c r="CI68" s="23"/>
      <c r="CJ68" s="23"/>
      <c r="CK68" s="23"/>
      <c r="CL68" s="23"/>
      <c r="CM68" s="21"/>
      <c r="CN68" s="126"/>
      <c r="CO68" s="23"/>
      <c r="CP68" s="23"/>
      <c r="CQ68" s="23"/>
      <c r="CR68" s="23"/>
      <c r="CS68" s="23"/>
    </row>
    <row r="69" spans="45:97" x14ac:dyDescent="0.3">
      <c r="AS69" s="50"/>
      <c r="AZ69" s="48"/>
      <c r="BA69" s="48"/>
      <c r="BB69" s="48"/>
      <c r="BC69" s="22"/>
      <c r="BD69" s="48"/>
      <c r="BE69" s="22"/>
      <c r="BF69" s="48"/>
      <c r="BG69" s="48"/>
      <c r="BH69" s="48"/>
      <c r="BI69" s="22"/>
      <c r="BJ69" s="48"/>
      <c r="BK69" s="22"/>
      <c r="BL69" s="22"/>
      <c r="BM69" s="22"/>
      <c r="BN69" s="21"/>
      <c r="BO69" s="22"/>
      <c r="BP69" s="23"/>
      <c r="BQ69" s="23"/>
      <c r="BR69" s="21"/>
      <c r="BS69" s="126"/>
      <c r="BT69" s="23"/>
      <c r="BU69" s="23"/>
      <c r="BV69" s="23"/>
      <c r="BW69" s="23"/>
      <c r="BX69" s="23"/>
      <c r="BY69" s="21"/>
      <c r="BZ69" s="126"/>
      <c r="CA69" s="23"/>
      <c r="CB69" s="23"/>
      <c r="CC69" s="23"/>
      <c r="CD69" s="23"/>
      <c r="CE69" s="23"/>
      <c r="CF69" s="21"/>
      <c r="CG69" s="126"/>
      <c r="CH69" s="23"/>
      <c r="CI69" s="23"/>
      <c r="CJ69" s="23"/>
      <c r="CK69" s="23"/>
      <c r="CL69" s="23"/>
      <c r="CM69" s="21"/>
      <c r="CN69" s="126"/>
      <c r="CO69" s="23"/>
      <c r="CP69" s="23"/>
      <c r="CQ69" s="23"/>
      <c r="CR69" s="23"/>
      <c r="CS69" s="23"/>
    </row>
    <row r="70" spans="45:97" x14ac:dyDescent="0.3">
      <c r="AS70" s="50"/>
      <c r="AZ70" s="48"/>
      <c r="BA70" s="48"/>
      <c r="BB70" s="48"/>
      <c r="BC70" s="22"/>
      <c r="BD70" s="48"/>
      <c r="BE70" s="22"/>
      <c r="BF70" s="48"/>
      <c r="BG70" s="48"/>
      <c r="BH70" s="48"/>
      <c r="BI70" s="22"/>
      <c r="BJ70" s="48"/>
      <c r="BK70" s="22"/>
      <c r="BL70" s="22"/>
      <c r="BM70" s="22"/>
      <c r="BN70" s="21"/>
      <c r="BO70" s="22"/>
      <c r="BP70" s="23"/>
      <c r="BQ70" s="23"/>
      <c r="BR70" s="21"/>
      <c r="BS70" s="126"/>
      <c r="BT70" s="23"/>
      <c r="BU70" s="23"/>
      <c r="BV70" s="23"/>
      <c r="BW70" s="23"/>
      <c r="BX70" s="23"/>
      <c r="BY70" s="21"/>
      <c r="BZ70" s="126"/>
      <c r="CA70" s="23"/>
      <c r="CB70" s="23"/>
      <c r="CC70" s="23"/>
      <c r="CD70" s="23"/>
      <c r="CE70" s="23"/>
      <c r="CF70" s="21"/>
      <c r="CG70" s="126"/>
      <c r="CH70" s="23"/>
      <c r="CI70" s="23"/>
      <c r="CJ70" s="23"/>
      <c r="CK70" s="23"/>
      <c r="CL70" s="23"/>
      <c r="CM70" s="21"/>
      <c r="CN70" s="126"/>
      <c r="CO70" s="23"/>
      <c r="CP70" s="23"/>
      <c r="CQ70" s="23"/>
      <c r="CR70" s="23"/>
      <c r="CS70" s="23"/>
    </row>
    <row r="71" spans="45:97" x14ac:dyDescent="0.3">
      <c r="AS71" s="50"/>
      <c r="AZ71" s="48"/>
      <c r="BA71" s="48"/>
      <c r="BB71" s="48"/>
      <c r="BC71" s="22"/>
      <c r="BD71" s="48"/>
      <c r="BE71" s="22"/>
      <c r="BF71" s="48"/>
      <c r="BG71" s="48"/>
      <c r="BH71" s="48"/>
      <c r="BI71" s="22"/>
      <c r="BJ71" s="48"/>
      <c r="BK71" s="22"/>
      <c r="BL71" s="22"/>
      <c r="BM71" s="22"/>
      <c r="BN71" s="21"/>
      <c r="BO71" s="22"/>
      <c r="BP71" s="23"/>
      <c r="BQ71" s="23"/>
      <c r="BR71" s="21"/>
      <c r="BS71" s="126"/>
      <c r="BT71" s="23"/>
      <c r="BU71" s="23"/>
      <c r="BV71" s="23"/>
      <c r="BW71" s="23"/>
      <c r="BX71" s="23"/>
      <c r="BY71" s="21"/>
      <c r="BZ71" s="126"/>
      <c r="CA71" s="23"/>
      <c r="CB71" s="23"/>
      <c r="CC71" s="23"/>
      <c r="CD71" s="23"/>
      <c r="CE71" s="23"/>
      <c r="CF71" s="21"/>
      <c r="CG71" s="126"/>
      <c r="CH71" s="23"/>
      <c r="CI71" s="23"/>
      <c r="CJ71" s="23"/>
      <c r="CK71" s="23"/>
      <c r="CL71" s="23"/>
      <c r="CM71" s="21"/>
      <c r="CN71" s="126"/>
      <c r="CO71" s="23"/>
      <c r="CP71" s="23"/>
      <c r="CQ71" s="23"/>
      <c r="CR71" s="23"/>
      <c r="CS71" s="23"/>
    </row>
    <row r="72" spans="45:97" x14ac:dyDescent="0.3">
      <c r="AS72" s="50"/>
      <c r="AZ72" s="48"/>
      <c r="BA72" s="48"/>
      <c r="BB72" s="48"/>
      <c r="BC72" s="22"/>
      <c r="BD72" s="48"/>
      <c r="BE72" s="22"/>
      <c r="BF72" s="48"/>
      <c r="BG72" s="48"/>
      <c r="BH72" s="48"/>
      <c r="BI72" s="22"/>
      <c r="BJ72" s="48"/>
      <c r="BK72" s="22"/>
      <c r="BL72" s="22"/>
      <c r="BM72" s="22"/>
      <c r="BN72" s="21"/>
      <c r="BO72" s="22"/>
      <c r="BP72" s="23"/>
      <c r="BQ72" s="23"/>
      <c r="BR72" s="21"/>
      <c r="BS72" s="126"/>
      <c r="BT72" s="23"/>
      <c r="BU72" s="23"/>
      <c r="BV72" s="23"/>
      <c r="BW72" s="23"/>
      <c r="BX72" s="23"/>
      <c r="BY72" s="21"/>
      <c r="BZ72" s="126"/>
      <c r="CA72" s="23"/>
      <c r="CB72" s="23"/>
      <c r="CC72" s="23"/>
      <c r="CD72" s="23"/>
      <c r="CE72" s="23"/>
      <c r="CF72" s="21"/>
      <c r="CG72" s="126"/>
      <c r="CH72" s="23"/>
      <c r="CI72" s="23"/>
      <c r="CJ72" s="23"/>
      <c r="CK72" s="23"/>
      <c r="CL72" s="23"/>
      <c r="CM72" s="21"/>
      <c r="CN72" s="126"/>
      <c r="CO72" s="23"/>
      <c r="CP72" s="23"/>
      <c r="CQ72" s="23"/>
      <c r="CR72" s="23"/>
      <c r="CS72" s="23"/>
    </row>
    <row r="73" spans="45:97" x14ac:dyDescent="0.3">
      <c r="AS73" s="50"/>
      <c r="AZ73" s="48"/>
      <c r="BA73" s="48"/>
      <c r="BB73" s="48"/>
      <c r="BC73" s="22"/>
      <c r="BD73" s="48"/>
      <c r="BE73" s="22"/>
      <c r="BF73" s="48"/>
      <c r="BG73" s="48"/>
      <c r="BH73" s="48"/>
      <c r="BI73" s="22"/>
      <c r="BJ73" s="48"/>
      <c r="BK73" s="22"/>
      <c r="BL73" s="22"/>
      <c r="BM73" s="22"/>
      <c r="BN73" s="21"/>
      <c r="BO73" s="22"/>
      <c r="BP73" s="23"/>
      <c r="BQ73" s="23"/>
      <c r="BR73" s="21"/>
      <c r="BS73" s="126"/>
      <c r="BT73" s="23"/>
      <c r="BU73" s="23"/>
      <c r="BV73" s="23"/>
      <c r="BW73" s="23"/>
      <c r="BX73" s="23"/>
      <c r="BY73" s="21"/>
      <c r="BZ73" s="126"/>
      <c r="CA73" s="23"/>
      <c r="CB73" s="23"/>
      <c r="CC73" s="23"/>
      <c r="CD73" s="23"/>
      <c r="CE73" s="23"/>
      <c r="CF73" s="21"/>
      <c r="CG73" s="126"/>
      <c r="CH73" s="23"/>
      <c r="CI73" s="23"/>
      <c r="CJ73" s="23"/>
      <c r="CK73" s="23"/>
      <c r="CL73" s="23"/>
      <c r="CM73" s="21"/>
      <c r="CN73" s="126"/>
      <c r="CO73" s="23"/>
      <c r="CP73" s="23"/>
      <c r="CQ73" s="23"/>
      <c r="CR73" s="23"/>
      <c r="CS73" s="23"/>
    </row>
    <row r="74" spans="45:97" x14ac:dyDescent="0.3">
      <c r="AS74" s="50"/>
      <c r="AZ74" s="48"/>
      <c r="BA74" s="48"/>
      <c r="BB74" s="48"/>
      <c r="BC74" s="22"/>
      <c r="BD74" s="48"/>
      <c r="BE74" s="22"/>
      <c r="BF74" s="48"/>
      <c r="BG74" s="48"/>
      <c r="BH74" s="48"/>
      <c r="BI74" s="22"/>
      <c r="BJ74" s="48"/>
      <c r="BK74" s="22"/>
      <c r="BL74" s="22"/>
      <c r="BM74" s="22"/>
      <c r="BN74" s="21"/>
      <c r="BO74" s="22"/>
      <c r="BP74" s="23"/>
      <c r="BQ74" s="23"/>
      <c r="BR74" s="5"/>
      <c r="BS74" s="121"/>
      <c r="BT74" s="24"/>
      <c r="BU74" s="24"/>
      <c r="BV74" s="24"/>
      <c r="BW74" s="24"/>
      <c r="BX74" s="24"/>
      <c r="BY74" s="5"/>
      <c r="CA74" s="24"/>
      <c r="CB74" s="24"/>
      <c r="CC74" s="24"/>
      <c r="CD74" s="24"/>
      <c r="CE74" s="24"/>
      <c r="CF74" s="5"/>
      <c r="CH74" s="24"/>
      <c r="CI74" s="24"/>
      <c r="CJ74" s="24"/>
      <c r="CK74" s="24"/>
      <c r="CL74" s="24"/>
      <c r="CM74" s="5"/>
      <c r="CO74" s="24"/>
      <c r="CP74" s="24"/>
      <c r="CQ74" s="24"/>
      <c r="CR74" s="24"/>
      <c r="CS74" s="24"/>
    </row>
    <row r="75" spans="45:97" x14ac:dyDescent="0.3">
      <c r="AS75" s="50"/>
      <c r="AZ75" s="48"/>
      <c r="BA75" s="48"/>
      <c r="BB75" s="48"/>
      <c r="BC75" s="22"/>
      <c r="BD75" s="48"/>
      <c r="BE75" s="22"/>
      <c r="BF75" s="48"/>
      <c r="BG75" s="48"/>
      <c r="BH75" s="48"/>
      <c r="BI75" s="22"/>
      <c r="BJ75" s="48"/>
      <c r="BK75" s="22"/>
      <c r="BL75" s="22"/>
      <c r="BM75" s="22"/>
      <c r="BN75" s="21"/>
      <c r="BO75" s="22"/>
      <c r="BP75" s="23"/>
      <c r="BQ75" s="23"/>
      <c r="BR75" s="5"/>
      <c r="BS75" s="121"/>
      <c r="BT75" s="24"/>
      <c r="BU75" s="24"/>
      <c r="BV75" s="24"/>
      <c r="BW75" s="24"/>
      <c r="BX75" s="24"/>
      <c r="BY75" s="5"/>
      <c r="CA75" s="24"/>
      <c r="CB75" s="24"/>
      <c r="CC75" s="24"/>
      <c r="CD75" s="24"/>
      <c r="CE75" s="24"/>
      <c r="CF75" s="5"/>
      <c r="CH75" s="24"/>
      <c r="CI75" s="24"/>
      <c r="CJ75" s="24"/>
      <c r="CK75" s="24"/>
      <c r="CL75" s="24"/>
      <c r="CM75" s="5"/>
      <c r="CO75" s="24"/>
      <c r="CP75" s="24"/>
      <c r="CQ75" s="24"/>
      <c r="CR75" s="24"/>
      <c r="CS75" s="24"/>
    </row>
    <row r="76" spans="45:97" x14ac:dyDescent="0.3">
      <c r="AS76" s="50"/>
      <c r="BM76" s="22"/>
      <c r="BN76" s="21"/>
      <c r="BO76" s="22"/>
      <c r="BP76" s="23"/>
      <c r="BQ76" s="23"/>
      <c r="BR76" s="5"/>
      <c r="BS76" s="121"/>
      <c r="BT76" s="24"/>
      <c r="BU76" s="24"/>
      <c r="BV76" s="24"/>
      <c r="BW76" s="24"/>
      <c r="BX76" s="24"/>
      <c r="BY76" s="5"/>
      <c r="CA76" s="24"/>
      <c r="CB76" s="24"/>
      <c r="CC76" s="24"/>
      <c r="CD76" s="24"/>
      <c r="CE76" s="24"/>
      <c r="CF76" s="5"/>
      <c r="CH76" s="24"/>
      <c r="CI76" s="24"/>
      <c r="CJ76" s="24"/>
      <c r="CK76" s="24"/>
      <c r="CL76" s="24"/>
      <c r="CM76" s="5"/>
      <c r="CO76" s="24"/>
      <c r="CP76" s="24"/>
      <c r="CQ76" s="24"/>
      <c r="CR76" s="24"/>
      <c r="CS76" s="24"/>
    </row>
    <row r="77" spans="45:97" x14ac:dyDescent="0.3">
      <c r="AS77" s="50"/>
      <c r="BM77" s="22"/>
      <c r="BN77" s="21"/>
      <c r="BO77" s="22"/>
      <c r="BP77" s="23"/>
      <c r="BQ77" s="23"/>
      <c r="BR77" s="5"/>
      <c r="BS77" s="121"/>
      <c r="BT77" s="24"/>
      <c r="BU77" s="24"/>
      <c r="BV77" s="24"/>
      <c r="BW77" s="24"/>
      <c r="BX77" s="24"/>
      <c r="BY77" s="5"/>
      <c r="CA77" s="24"/>
      <c r="CB77" s="24"/>
      <c r="CC77" s="24"/>
      <c r="CD77" s="24"/>
      <c r="CE77" s="24"/>
      <c r="CF77" s="5"/>
      <c r="CH77" s="24"/>
      <c r="CI77" s="24"/>
      <c r="CJ77" s="24"/>
      <c r="CK77" s="24"/>
      <c r="CL77" s="24"/>
      <c r="CM77" s="5"/>
      <c r="CO77" s="24"/>
      <c r="CP77" s="24"/>
      <c r="CQ77" s="24"/>
      <c r="CR77" s="24"/>
      <c r="CS77" s="24"/>
    </row>
    <row r="78" spans="45:97" x14ac:dyDescent="0.3">
      <c r="AS78" s="50"/>
      <c r="BM78" s="22"/>
      <c r="BN78" s="21"/>
      <c r="BO78" s="22"/>
      <c r="BP78" s="23"/>
      <c r="BQ78" s="23"/>
      <c r="BR78" s="5"/>
      <c r="BS78" s="121"/>
      <c r="BT78" s="24"/>
      <c r="BU78" s="24"/>
      <c r="BV78" s="24"/>
      <c r="BW78" s="24"/>
      <c r="BX78" s="24"/>
      <c r="BY78" s="5"/>
      <c r="CA78" s="24"/>
      <c r="CB78" s="24"/>
      <c r="CC78" s="24"/>
      <c r="CD78" s="24"/>
      <c r="CE78" s="24"/>
      <c r="CF78" s="5"/>
      <c r="CH78" s="24"/>
      <c r="CI78" s="24"/>
      <c r="CJ78" s="24"/>
      <c r="CK78" s="24"/>
      <c r="CL78" s="24"/>
      <c r="CM78" s="5"/>
      <c r="CO78" s="24"/>
      <c r="CP78" s="24"/>
      <c r="CQ78" s="24"/>
      <c r="CR78" s="24"/>
      <c r="CS78" s="24"/>
    </row>
    <row r="79" spans="45:97" x14ac:dyDescent="0.3">
      <c r="AS79" s="50"/>
      <c r="BM79" s="22"/>
      <c r="BN79" s="21"/>
      <c r="BO79" s="22"/>
      <c r="BP79" s="23"/>
      <c r="BQ79" s="23"/>
      <c r="BR79" s="5"/>
      <c r="BS79" s="121"/>
      <c r="BT79" s="24"/>
      <c r="BU79" s="24"/>
      <c r="BV79" s="24"/>
      <c r="BW79" s="24"/>
      <c r="BX79" s="24"/>
      <c r="BY79" s="5"/>
      <c r="CA79" s="24"/>
      <c r="CB79" s="24"/>
      <c r="CC79" s="24"/>
      <c r="CD79" s="24"/>
      <c r="CE79" s="24"/>
      <c r="CF79" s="5"/>
      <c r="CH79" s="24"/>
      <c r="CI79" s="24"/>
      <c r="CJ79" s="24"/>
      <c r="CK79" s="24"/>
      <c r="CL79" s="24"/>
      <c r="CM79" s="5"/>
      <c r="CO79" s="24"/>
      <c r="CP79" s="24"/>
      <c r="CQ79" s="24"/>
      <c r="CR79" s="24"/>
      <c r="CS79" s="24"/>
    </row>
    <row r="80" spans="45:97" x14ac:dyDescent="0.3">
      <c r="AS80" s="50"/>
      <c r="BM80" s="22"/>
      <c r="BN80" s="21"/>
      <c r="BO80" s="22"/>
      <c r="BP80" s="23"/>
      <c r="BQ80" s="23"/>
      <c r="BR80" s="5"/>
      <c r="BS80" s="121"/>
      <c r="BT80" s="24"/>
      <c r="BU80" s="24"/>
      <c r="BV80" s="24"/>
      <c r="BW80" s="24"/>
      <c r="BX80" s="24"/>
      <c r="BY80" s="5"/>
      <c r="CA80" s="24"/>
      <c r="CB80" s="24"/>
      <c r="CC80" s="24"/>
      <c r="CD80" s="24"/>
      <c r="CE80" s="24"/>
      <c r="CF80" s="5"/>
      <c r="CH80" s="24"/>
      <c r="CI80" s="24"/>
      <c r="CJ80" s="24"/>
      <c r="CK80" s="24"/>
      <c r="CL80" s="24"/>
      <c r="CM80" s="5"/>
      <c r="CO80" s="24"/>
      <c r="CP80" s="24"/>
      <c r="CQ80" s="24"/>
      <c r="CR80" s="24"/>
      <c r="CS80" s="24"/>
    </row>
    <row r="81" spans="45:97" x14ac:dyDescent="0.3">
      <c r="AS81" s="50"/>
      <c r="BM81" s="22"/>
      <c r="BN81" s="21"/>
      <c r="BO81" s="22"/>
      <c r="BP81" s="23"/>
      <c r="BQ81" s="23"/>
      <c r="BR81" s="5"/>
      <c r="BS81" s="121"/>
      <c r="BT81" s="24"/>
      <c r="BU81" s="24"/>
      <c r="BV81" s="24"/>
      <c r="BW81" s="24"/>
      <c r="BX81" s="24"/>
      <c r="BY81" s="5"/>
      <c r="CA81" s="24"/>
      <c r="CB81" s="24"/>
      <c r="CC81" s="24"/>
      <c r="CD81" s="24"/>
      <c r="CE81" s="24"/>
      <c r="CF81" s="5"/>
      <c r="CH81" s="24"/>
      <c r="CI81" s="24"/>
      <c r="CJ81" s="24"/>
      <c r="CK81" s="24"/>
      <c r="CL81" s="24"/>
      <c r="CM81" s="5"/>
      <c r="CO81" s="24"/>
      <c r="CP81" s="24"/>
      <c r="CQ81" s="24"/>
      <c r="CR81" s="24"/>
      <c r="CS81" s="24"/>
    </row>
    <row r="82" spans="45:97" x14ac:dyDescent="0.3">
      <c r="AS82" s="50"/>
      <c r="BM82" s="22"/>
      <c r="BN82" s="21"/>
      <c r="BO82" s="22"/>
      <c r="BP82" s="23"/>
      <c r="BQ82" s="23"/>
    </row>
    <row r="83" spans="45:97" x14ac:dyDescent="0.3">
      <c r="AS83" s="50"/>
      <c r="BM83" s="22"/>
      <c r="BN83" s="21"/>
      <c r="BO83" s="22"/>
      <c r="BP83" s="23"/>
      <c r="BQ83" s="23"/>
    </row>
  </sheetData>
  <sheetProtection algorithmName="SHA-512" hashValue="DDaTBslquDnSDz/ZRpQIJDR3oIQczfrXjgBvHqtrQjgr9DOUwkYXd7dnJuOlPYJbHp38sPPN9dIYTJLBJGCPfw==" saltValue="13bEtADmsz3XWZziOPMUbw==" spinCount="100000" sheet="1" objects="1" scenarios="1"/>
  <mergeCells count="347">
    <mergeCell ref="BL17:BL18"/>
    <mergeCell ref="BL25:BL28"/>
    <mergeCell ref="BM25:BM28"/>
    <mergeCell ref="BN25:BN28"/>
    <mergeCell ref="BP25:BP28"/>
    <mergeCell ref="BO25:BO28"/>
    <mergeCell ref="BR17:BR18"/>
    <mergeCell ref="BS17:BS18"/>
    <mergeCell ref="BT17:BT18"/>
    <mergeCell ref="BR25:BR28"/>
    <mergeCell ref="BS25:BS28"/>
    <mergeCell ref="BT25:BT28"/>
    <mergeCell ref="CM14:CS14"/>
    <mergeCell ref="CM15:CS15"/>
    <mergeCell ref="CM16:CS16"/>
    <mergeCell ref="BR38:BX38"/>
    <mergeCell ref="CM38:CS38"/>
    <mergeCell ref="BY13:CE13"/>
    <mergeCell ref="BY14:CE14"/>
    <mergeCell ref="BY15:CE15"/>
    <mergeCell ref="BY16:CE16"/>
    <mergeCell ref="CF13:CL13"/>
    <mergeCell ref="CF14:CL14"/>
    <mergeCell ref="CF15:CL15"/>
    <mergeCell ref="CF16:CL16"/>
    <mergeCell ref="BU17:BU18"/>
    <mergeCell ref="BV17:BV18"/>
    <mergeCell ref="BW17:BW18"/>
    <mergeCell ref="BX17:BX18"/>
    <mergeCell ref="BU25:BU28"/>
    <mergeCell ref="BV25:BV28"/>
    <mergeCell ref="BW25:BW28"/>
    <mergeCell ref="BX25:BX28"/>
    <mergeCell ref="BY17:BY18"/>
    <mergeCell ref="BZ17:BZ18"/>
    <mergeCell ref="CA17:CA18"/>
    <mergeCell ref="BK23:BK29"/>
    <mergeCell ref="CM42:CS42"/>
    <mergeCell ref="BR42:BX42"/>
    <mergeCell ref="BY38:CE38"/>
    <mergeCell ref="BY42:CE42"/>
    <mergeCell ref="CF38:CL38"/>
    <mergeCell ref="CF42:CL42"/>
    <mergeCell ref="BL42:BP42"/>
    <mergeCell ref="BL40:BP41"/>
    <mergeCell ref="BR40:BX40"/>
    <mergeCell ref="BY40:CE40"/>
    <mergeCell ref="CF40:CL40"/>
    <mergeCell ref="CM40:CS40"/>
    <mergeCell ref="BR41:BX41"/>
    <mergeCell ref="BY41:CE41"/>
    <mergeCell ref="CF41:CL41"/>
    <mergeCell ref="CM41:CS41"/>
    <mergeCell ref="BK30:BK37"/>
    <mergeCell ref="BH30:BH37"/>
    <mergeCell ref="AV20:AV22"/>
    <mergeCell ref="AU20:AU22"/>
    <mergeCell ref="AT20:AT22"/>
    <mergeCell ref="AS20:AS22"/>
    <mergeCell ref="AR20:AR22"/>
    <mergeCell ref="AY23:AY29"/>
    <mergeCell ref="AX23:AX29"/>
    <mergeCell ref="BJ23:BJ29"/>
    <mergeCell ref="BI30:BI37"/>
    <mergeCell ref="BJ30:BJ37"/>
    <mergeCell ref="AV30:AV37"/>
    <mergeCell ref="AW30:AW37"/>
    <mergeCell ref="AX30:AX37"/>
    <mergeCell ref="AY30:AY37"/>
    <mergeCell ref="AZ30:AZ37"/>
    <mergeCell ref="BA30:BA37"/>
    <mergeCell ref="BB30:BB37"/>
    <mergeCell ref="BC30:BC37"/>
    <mergeCell ref="BD30:BD37"/>
    <mergeCell ref="BE30:BE37"/>
    <mergeCell ref="BF30:BF37"/>
    <mergeCell ref="BG30:BG37"/>
    <mergeCell ref="AG23:AG29"/>
    <mergeCell ref="AF23:AF29"/>
    <mergeCell ref="AE23:AE29"/>
    <mergeCell ref="BI23:BI29"/>
    <mergeCell ref="BH23:BH29"/>
    <mergeCell ref="BG23:BG29"/>
    <mergeCell ref="BF23:BF29"/>
    <mergeCell ref="BE23:BE29"/>
    <mergeCell ref="BD23:BD29"/>
    <mergeCell ref="BC23:BC29"/>
    <mergeCell ref="BB23:BB29"/>
    <mergeCell ref="AH20:AH22"/>
    <mergeCell ref="BA23:BA29"/>
    <mergeCell ref="AZ23:AZ29"/>
    <mergeCell ref="BF20:BF22"/>
    <mergeCell ref="BE20:BE22"/>
    <mergeCell ref="BD20:BD22"/>
    <mergeCell ref="BC20:BC22"/>
    <mergeCell ref="AO20:AO22"/>
    <mergeCell ref="AO23:AO29"/>
    <mergeCell ref="AW23:AW29"/>
    <mergeCell ref="AV23:AV29"/>
    <mergeCell ref="AQ20:AQ22"/>
    <mergeCell ref="AP20:AP22"/>
    <mergeCell ref="AT23:AT29"/>
    <mergeCell ref="AS23:AS29"/>
    <mergeCell ref="AN23:AN29"/>
    <mergeCell ref="AR23:AR29"/>
    <mergeCell ref="AQ23:AQ29"/>
    <mergeCell ref="AP23:AP29"/>
    <mergeCell ref="AU23:AU29"/>
    <mergeCell ref="AH23:AH29"/>
    <mergeCell ref="AC23:AC29"/>
    <mergeCell ref="AB23:AB29"/>
    <mergeCell ref="AA23:AA29"/>
    <mergeCell ref="Z23:Z29"/>
    <mergeCell ref="Y23:Y29"/>
    <mergeCell ref="T30:T36"/>
    <mergeCell ref="R23:R29"/>
    <mergeCell ref="AC20:AC22"/>
    <mergeCell ref="AB20:AB22"/>
    <mergeCell ref="AA20:AA22"/>
    <mergeCell ref="Z20:Z22"/>
    <mergeCell ref="Y20:Y22"/>
    <mergeCell ref="X20:X22"/>
    <mergeCell ref="W20:W22"/>
    <mergeCell ref="V20:V22"/>
    <mergeCell ref="U20:U22"/>
    <mergeCell ref="S20:S22"/>
    <mergeCell ref="R20:R22"/>
    <mergeCell ref="T20:T22"/>
    <mergeCell ref="T23:T29"/>
    <mergeCell ref="X23:X29"/>
    <mergeCell ref="W23:W29"/>
    <mergeCell ref="V23:V29"/>
    <mergeCell ref="U23:U29"/>
    <mergeCell ref="AD23:AD29"/>
    <mergeCell ref="AM23:AM29"/>
    <mergeCell ref="AL23:AL29"/>
    <mergeCell ref="C40:C41"/>
    <mergeCell ref="B40:B41"/>
    <mergeCell ref="BL38:BP38"/>
    <mergeCell ref="F20:F22"/>
    <mergeCell ref="G20:G22"/>
    <mergeCell ref="H20:H22"/>
    <mergeCell ref="I20:I22"/>
    <mergeCell ref="J20:J22"/>
    <mergeCell ref="K20:K22"/>
    <mergeCell ref="L20:L22"/>
    <mergeCell ref="M20:M22"/>
    <mergeCell ref="N20:N22"/>
    <mergeCell ref="O20:O22"/>
    <mergeCell ref="P20:P22"/>
    <mergeCell ref="Q20:Q22"/>
    <mergeCell ref="D40:D41"/>
    <mergeCell ref="C23:C29"/>
    <mergeCell ref="B23:B29"/>
    <mergeCell ref="E23:E29"/>
    <mergeCell ref="Q23:Q29"/>
    <mergeCell ref="I23:I29"/>
    <mergeCell ref="CQ11:CQ12"/>
    <mergeCell ref="AK23:AK29"/>
    <mergeCell ref="AJ23:AJ29"/>
    <mergeCell ref="AI23:AI29"/>
    <mergeCell ref="AG20:AG22"/>
    <mergeCell ref="AF20:AF22"/>
    <mergeCell ref="AE20:AE22"/>
    <mergeCell ref="AN20:AN22"/>
    <mergeCell ref="BB20:BB22"/>
    <mergeCell ref="BA20:BA22"/>
    <mergeCell ref="AZ20:AZ22"/>
    <mergeCell ref="BR16:BX16"/>
    <mergeCell ref="BR15:BX15"/>
    <mergeCell ref="BR14:BX14"/>
    <mergeCell ref="BR13:BX13"/>
    <mergeCell ref="BK20:BK22"/>
    <mergeCell ref="BJ20:BJ22"/>
    <mergeCell ref="BI20:BI22"/>
    <mergeCell ref="BH20:BH22"/>
    <mergeCell ref="BG20:BG22"/>
    <mergeCell ref="BL13:BP13"/>
    <mergeCell ref="AY20:AY22"/>
    <mergeCell ref="AX20:AX22"/>
    <mergeCell ref="AW20:AW22"/>
    <mergeCell ref="CR11:CR12"/>
    <mergeCell ref="CE11:CE12"/>
    <mergeCell ref="B20:B22"/>
    <mergeCell ref="BP17:BP18"/>
    <mergeCell ref="BO17:BO18"/>
    <mergeCell ref="BN17:BN18"/>
    <mergeCell ref="BM17:BM18"/>
    <mergeCell ref="D17:D18"/>
    <mergeCell ref="C17:C18"/>
    <mergeCell ref="B17:B18"/>
    <mergeCell ref="E20:E22"/>
    <mergeCell ref="D20:D22"/>
    <mergeCell ref="C20:C22"/>
    <mergeCell ref="AD20:AD22"/>
    <mergeCell ref="AM20:AM22"/>
    <mergeCell ref="AL20:AL22"/>
    <mergeCell ref="AK20:AK22"/>
    <mergeCell ref="AJ20:AJ22"/>
    <mergeCell ref="AI20:AI22"/>
    <mergeCell ref="Y10:Y12"/>
    <mergeCell ref="BL14:BP14"/>
    <mergeCell ref="BL15:BP15"/>
    <mergeCell ref="BL16:BP16"/>
    <mergeCell ref="CM13:CS13"/>
    <mergeCell ref="BY10:CE10"/>
    <mergeCell ref="CF10:CL10"/>
    <mergeCell ref="CM10:CS10"/>
    <mergeCell ref="BR11:BS11"/>
    <mergeCell ref="BT11:BT12"/>
    <mergeCell ref="BU11:BU12"/>
    <mergeCell ref="BV11:BV12"/>
    <mergeCell ref="BW11:BW12"/>
    <mergeCell ref="CF11:CG11"/>
    <mergeCell ref="CH11:CH12"/>
    <mergeCell ref="CI11:CI12"/>
    <mergeCell ref="CJ11:CJ12"/>
    <mergeCell ref="CK11:CK12"/>
    <mergeCell ref="BX11:BX12"/>
    <mergeCell ref="BY11:BZ11"/>
    <mergeCell ref="CA11:CA12"/>
    <mergeCell ref="CB11:CB12"/>
    <mergeCell ref="CC11:CC12"/>
    <mergeCell ref="CD11:CD12"/>
    <mergeCell ref="CS11:CS12"/>
    <mergeCell ref="CL11:CL12"/>
    <mergeCell ref="CM11:CN11"/>
    <mergeCell ref="CO11:CO12"/>
    <mergeCell ref="CP11:CP12"/>
    <mergeCell ref="BL10:BQ10"/>
    <mergeCell ref="BL11:BL12"/>
    <mergeCell ref="BP11:BP12"/>
    <mergeCell ref="BQ11:BQ12"/>
    <mergeCell ref="BR10:BX10"/>
    <mergeCell ref="BM11:BM12"/>
    <mergeCell ref="BN11:BO11"/>
    <mergeCell ref="AG11:AG12"/>
    <mergeCell ref="AH11:AM11"/>
    <mergeCell ref="AN11:AS11"/>
    <mergeCell ref="AT11:AY11"/>
    <mergeCell ref="AZ11:BE11"/>
    <mergeCell ref="BF11:BK11"/>
    <mergeCell ref="Z10:BK10"/>
    <mergeCell ref="AB11:AB12"/>
    <mergeCell ref="AC11:AD11"/>
    <mergeCell ref="AE11:AE12"/>
    <mergeCell ref="AF11:AF12"/>
    <mergeCell ref="Z11:Z12"/>
    <mergeCell ref="AA11:AA12"/>
    <mergeCell ref="D23:D29"/>
    <mergeCell ref="O23:O29"/>
    <mergeCell ref="P23:P29"/>
    <mergeCell ref="X10:X12"/>
    <mergeCell ref="L11:L12"/>
    <mergeCell ref="M11:M12"/>
    <mergeCell ref="N11:N12"/>
    <mergeCell ref="O11:O12"/>
    <mergeCell ref="P11:P12"/>
    <mergeCell ref="Q11:Q12"/>
    <mergeCell ref="R11:R12"/>
    <mergeCell ref="S11:U12"/>
    <mergeCell ref="L23:L29"/>
    <mergeCell ref="M23:M29"/>
    <mergeCell ref="N23:N29"/>
    <mergeCell ref="F23:F29"/>
    <mergeCell ref="G23:G29"/>
    <mergeCell ref="H23:H29"/>
    <mergeCell ref="J23:J29"/>
    <mergeCell ref="K23:K29"/>
    <mergeCell ref="S23:S29"/>
    <mergeCell ref="A10:A12"/>
    <mergeCell ref="B10:B12"/>
    <mergeCell ref="C10:C12"/>
    <mergeCell ref="D10:D12"/>
    <mergeCell ref="E10:W10"/>
    <mergeCell ref="E11:E12"/>
    <mergeCell ref="F11:F12"/>
    <mergeCell ref="G11:G12"/>
    <mergeCell ref="H11:H12"/>
    <mergeCell ref="I11:I12"/>
    <mergeCell ref="J11:J12"/>
    <mergeCell ref="K11:K12"/>
    <mergeCell ref="D3:F3"/>
    <mergeCell ref="B6:C6"/>
    <mergeCell ref="D6:F6"/>
    <mergeCell ref="B7:C7"/>
    <mergeCell ref="D7:F7"/>
    <mergeCell ref="V11:V12"/>
    <mergeCell ref="W11:W12"/>
    <mergeCell ref="B8:C8"/>
    <mergeCell ref="D8:F8"/>
    <mergeCell ref="CB17:CB18"/>
    <mergeCell ref="CC17:CC18"/>
    <mergeCell ref="CD17:CD18"/>
    <mergeCell ref="CE17:CE18"/>
    <mergeCell ref="BY25:BY28"/>
    <mergeCell ref="BZ25:BZ28"/>
    <mergeCell ref="CA25:CA28"/>
    <mergeCell ref="CB25:CB28"/>
    <mergeCell ref="CC25:CC28"/>
    <mergeCell ref="CD25:CD28"/>
    <mergeCell ref="CE25:CE28"/>
    <mergeCell ref="B30:B37"/>
    <mergeCell ref="C30:C37"/>
    <mergeCell ref="D30:D37"/>
    <mergeCell ref="E30:E37"/>
    <mergeCell ref="F30:F37"/>
    <mergeCell ref="G30:G37"/>
    <mergeCell ref="H30:H37"/>
    <mergeCell ref="I30:I37"/>
    <mergeCell ref="J30:J37"/>
    <mergeCell ref="K30:K37"/>
    <mergeCell ref="L30:L37"/>
    <mergeCell ref="M30:M37"/>
    <mergeCell ref="N30:N37"/>
    <mergeCell ref="O30:O37"/>
    <mergeCell ref="P30:P37"/>
    <mergeCell ref="Q30:Q37"/>
    <mergeCell ref="R30:R37"/>
    <mergeCell ref="S30:S37"/>
    <mergeCell ref="U30:U37"/>
    <mergeCell ref="V30:V37"/>
    <mergeCell ref="W30:W37"/>
    <mergeCell ref="X30:X37"/>
    <mergeCell ref="Y30:Y37"/>
    <mergeCell ref="Z30:Z37"/>
    <mergeCell ref="AA30:AA37"/>
    <mergeCell ref="AB30:AB37"/>
    <mergeCell ref="AC30:AC37"/>
    <mergeCell ref="AD30:AD37"/>
    <mergeCell ref="AE30:AE37"/>
    <mergeCell ref="AF30:AF37"/>
    <mergeCell ref="AG30:AG37"/>
    <mergeCell ref="AH30:AH37"/>
    <mergeCell ref="AI30:AI37"/>
    <mergeCell ref="AJ30:AJ37"/>
    <mergeCell ref="AK30:AK37"/>
    <mergeCell ref="AL30:AL37"/>
    <mergeCell ref="AM30:AM37"/>
    <mergeCell ref="AN30:AN37"/>
    <mergeCell ref="AO30:AO37"/>
    <mergeCell ref="AP30:AP37"/>
    <mergeCell ref="AQ30:AQ37"/>
    <mergeCell ref="AR30:AR37"/>
    <mergeCell ref="AS30:AS37"/>
    <mergeCell ref="AT30:AT37"/>
    <mergeCell ref="AU30:AU37"/>
  </mergeCells>
  <conditionalFormatting sqref="AK13:AK20 AQ13:AQ20 AW13:AW20 BC13:BC20 BI13:BI20 BI38:BI42 BC38:BC42 AW38:AW42 AQ38:AQ42 AK38:AK42 AQ30 AK30 BI23 BC23 AW23 AQ23 AK23">
    <cfRule type="containsText" dxfId="73" priority="109" operator="containsText" text="Sin avance">
      <formula>NOT(ISERROR(SEARCH("Sin avance",AK13)))</formula>
    </cfRule>
    <cfRule type="containsText" dxfId="72" priority="110" operator="containsText" text="Crítico">
      <formula>NOT(ISERROR(SEARCH("Crítico",AK13)))</formula>
    </cfRule>
    <cfRule type="containsText" dxfId="71" priority="111" operator="containsText" text="Riesgo">
      <formula>NOT(ISERROR(SEARCH("Riesgo",AK13)))</formula>
    </cfRule>
    <cfRule type="containsText" dxfId="70" priority="112" operator="containsText" text="Aceptable">
      <formula>NOT(ISERROR(SEARCH("Aceptable",AK13)))</formula>
    </cfRule>
  </conditionalFormatting>
  <conditionalFormatting sqref="AK14">
    <cfRule type="containsText" dxfId="69" priority="104" operator="containsText" text="Sin avance">
      <formula>NOT(ISERROR(SEARCH("Sin avance",AK14)))</formula>
    </cfRule>
    <cfRule type="containsText" dxfId="68" priority="105" operator="containsText" text="Crítico">
      <formula>NOT(ISERROR(SEARCH("Crítico",AK14)))</formula>
    </cfRule>
    <cfRule type="containsText" dxfId="67" priority="106" operator="containsText" text="Riesgo">
      <formula>NOT(ISERROR(SEARCH("Riesgo",AK14)))</formula>
    </cfRule>
    <cfRule type="containsText" dxfId="66" priority="107" operator="containsText" text="Aceptable">
      <formula>NOT(ISERROR(SEARCH("Aceptable",AK14)))</formula>
    </cfRule>
  </conditionalFormatting>
  <conditionalFormatting sqref="AK15:AK20 AK42 AK38:AK39">
    <cfRule type="containsText" dxfId="65" priority="94" operator="containsText" text="Sin avance">
      <formula>NOT(ISERROR(SEARCH("Sin avance",AK15)))</formula>
    </cfRule>
    <cfRule type="containsText" dxfId="64" priority="95" operator="containsText" text="Crítico">
      <formula>NOT(ISERROR(SEARCH("Crítico",AK15)))</formula>
    </cfRule>
    <cfRule type="containsText" dxfId="63" priority="96" operator="containsText" text="Riesgo">
      <formula>NOT(ISERROR(SEARCH("Riesgo",AK15)))</formula>
    </cfRule>
    <cfRule type="containsText" dxfId="62" priority="97" operator="containsText" text="Aceptable">
      <formula>NOT(ISERROR(SEARCH("Aceptable",AK15)))</formula>
    </cfRule>
  </conditionalFormatting>
  <conditionalFormatting sqref="BC14">
    <cfRule type="containsText" dxfId="61" priority="54" operator="containsText" text="Sin avance">
      <formula>NOT(ISERROR(SEARCH("Sin avance",BC14)))</formula>
    </cfRule>
    <cfRule type="containsText" dxfId="60" priority="55" operator="containsText" text="Crítico">
      <formula>NOT(ISERROR(SEARCH("Crítico",BC14)))</formula>
    </cfRule>
    <cfRule type="containsText" dxfId="59" priority="56" operator="containsText" text="Riesgo">
      <formula>NOT(ISERROR(SEARCH("Riesgo",BC14)))</formula>
    </cfRule>
    <cfRule type="containsText" dxfId="58" priority="57" operator="containsText" text="Aceptable">
      <formula>NOT(ISERROR(SEARCH("Aceptable",BC14)))</formula>
    </cfRule>
  </conditionalFormatting>
  <conditionalFormatting sqref="AQ15:AQ20 AQ38:AQ39 AQ42">
    <cfRule type="containsText" dxfId="57" priority="78" operator="containsText" text="Sin avance">
      <formula>NOT(ISERROR(SEARCH("Sin avance",AQ15)))</formula>
    </cfRule>
    <cfRule type="containsText" dxfId="56" priority="79" operator="containsText" text="Crítico">
      <formula>NOT(ISERROR(SEARCH("Crítico",AQ15)))</formula>
    </cfRule>
    <cfRule type="containsText" dxfId="55" priority="80" operator="containsText" text="Riesgo">
      <formula>NOT(ISERROR(SEARCH("Riesgo",AQ15)))</formula>
    </cfRule>
    <cfRule type="containsText" dxfId="54" priority="81" operator="containsText" text="Aceptable">
      <formula>NOT(ISERROR(SEARCH("Aceptable",AQ15)))</formula>
    </cfRule>
  </conditionalFormatting>
  <conditionalFormatting sqref="AQ14">
    <cfRule type="containsText" dxfId="53" priority="86" operator="containsText" text="Sin avance">
      <formula>NOT(ISERROR(SEARCH("Sin avance",AQ14)))</formula>
    </cfRule>
    <cfRule type="containsText" dxfId="52" priority="87" operator="containsText" text="Crítico">
      <formula>NOT(ISERROR(SEARCH("Crítico",AQ14)))</formula>
    </cfRule>
    <cfRule type="containsText" dxfId="51" priority="88" operator="containsText" text="Riesgo">
      <formula>NOT(ISERROR(SEARCH("Riesgo",AQ14)))</formula>
    </cfRule>
    <cfRule type="containsText" dxfId="50" priority="89" operator="containsText" text="Aceptable">
      <formula>NOT(ISERROR(SEARCH("Aceptable",AQ14)))</formula>
    </cfRule>
  </conditionalFormatting>
  <conditionalFormatting sqref="AW14">
    <cfRule type="containsText" dxfId="49" priority="70" operator="containsText" text="Sin avance">
      <formula>NOT(ISERROR(SEARCH("Sin avance",AW14)))</formula>
    </cfRule>
    <cfRule type="containsText" dxfId="48" priority="71" operator="containsText" text="Crítico">
      <formula>NOT(ISERROR(SEARCH("Crítico",AW14)))</formula>
    </cfRule>
    <cfRule type="containsText" dxfId="47" priority="72" operator="containsText" text="Riesgo">
      <formula>NOT(ISERROR(SEARCH("Riesgo",AW14)))</formula>
    </cfRule>
    <cfRule type="containsText" dxfId="46" priority="73" operator="containsText" text="Aceptable">
      <formula>NOT(ISERROR(SEARCH("Aceptable",AW14)))</formula>
    </cfRule>
  </conditionalFormatting>
  <conditionalFormatting sqref="AW15:AW20">
    <cfRule type="containsText" dxfId="45" priority="62" operator="containsText" text="Sin avance">
      <formula>NOT(ISERROR(SEARCH("Sin avance",AW15)))</formula>
    </cfRule>
    <cfRule type="containsText" dxfId="44" priority="63" operator="containsText" text="Crítico">
      <formula>NOT(ISERROR(SEARCH("Crítico",AW15)))</formula>
    </cfRule>
    <cfRule type="containsText" dxfId="43" priority="64" operator="containsText" text="Riesgo">
      <formula>NOT(ISERROR(SEARCH("Riesgo",AW15)))</formula>
    </cfRule>
    <cfRule type="containsText" dxfId="42" priority="65" operator="containsText" text="Aceptable">
      <formula>NOT(ISERROR(SEARCH("Aceptable",AW15)))</formula>
    </cfRule>
  </conditionalFormatting>
  <conditionalFormatting sqref="BC15:BC20 BC38:BC39 BC42">
    <cfRule type="containsText" dxfId="41" priority="46" operator="containsText" text="Sin avance">
      <formula>NOT(ISERROR(SEARCH("Sin avance",BC15)))</formula>
    </cfRule>
    <cfRule type="containsText" dxfId="40" priority="47" operator="containsText" text="Crítico">
      <formula>NOT(ISERROR(SEARCH("Crítico",BC15)))</formula>
    </cfRule>
    <cfRule type="containsText" dxfId="39" priority="48" operator="containsText" text="Riesgo">
      <formula>NOT(ISERROR(SEARCH("Riesgo",BC15)))</formula>
    </cfRule>
    <cfRule type="containsText" dxfId="38" priority="49" operator="containsText" text="Aceptable">
      <formula>NOT(ISERROR(SEARCH("Aceptable",BC15)))</formula>
    </cfRule>
  </conditionalFormatting>
  <conditionalFormatting sqref="BI14">
    <cfRule type="containsText" dxfId="37" priority="38" operator="containsText" text="Sin avance">
      <formula>NOT(ISERROR(SEARCH("Sin avance",BI14)))</formula>
    </cfRule>
    <cfRule type="containsText" dxfId="36" priority="39" operator="containsText" text="Crítico">
      <formula>NOT(ISERROR(SEARCH("Crítico",BI14)))</formula>
    </cfRule>
    <cfRule type="containsText" dxfId="35" priority="40" operator="containsText" text="Riesgo">
      <formula>NOT(ISERROR(SEARCH("Riesgo",BI14)))</formula>
    </cfRule>
    <cfRule type="containsText" dxfId="34" priority="41" operator="containsText" text="Aceptable">
      <formula>NOT(ISERROR(SEARCH("Aceptable",BI14)))</formula>
    </cfRule>
  </conditionalFormatting>
  <conditionalFormatting sqref="BI15:BI20 BI42 BI38:BI39">
    <cfRule type="containsText" dxfId="33" priority="30" operator="containsText" text="Sin avance">
      <formula>NOT(ISERROR(SEARCH("Sin avance",BI15)))</formula>
    </cfRule>
    <cfRule type="containsText" dxfId="32" priority="31" operator="containsText" text="Crítico">
      <formula>NOT(ISERROR(SEARCH("Crítico",BI15)))</formula>
    </cfRule>
    <cfRule type="containsText" dxfId="31" priority="32" operator="containsText" text="Riesgo">
      <formula>NOT(ISERROR(SEARCH("Riesgo",BI15)))</formula>
    </cfRule>
    <cfRule type="containsText" dxfId="30" priority="33" operator="containsText" text="Aceptable">
      <formula>NOT(ISERROR(SEARCH("Aceptable",BI15)))</formula>
    </cfRule>
  </conditionalFormatting>
  <conditionalFormatting sqref="BU19:BW19">
    <cfRule type="cellIs" dxfId="29" priority="24" operator="lessThan">
      <formula>0</formula>
    </cfRule>
  </conditionalFormatting>
  <conditionalFormatting sqref="BU20:BW21">
    <cfRule type="cellIs" dxfId="28" priority="23" operator="lessThan">
      <formula>0</formula>
    </cfRule>
  </conditionalFormatting>
  <conditionalFormatting sqref="CB19:CD19">
    <cfRule type="cellIs" dxfId="27" priority="6" operator="lessThan">
      <formula>0</formula>
    </cfRule>
  </conditionalFormatting>
  <conditionalFormatting sqref="CB20:CD21">
    <cfRule type="cellIs" dxfId="26" priority="5" operator="lessThan">
      <formula>0</formula>
    </cfRule>
  </conditionalFormatting>
  <conditionalFormatting sqref="AW30 BC30 BI30">
    <cfRule type="containsText" dxfId="25" priority="1" operator="containsText" text="Sin avance">
      <formula>NOT(ISERROR(SEARCH("Sin avance",AW30)))</formula>
    </cfRule>
    <cfRule type="containsText" dxfId="24" priority="2" operator="containsText" text="Crítico">
      <formula>NOT(ISERROR(SEARCH("Crítico",AW30)))</formula>
    </cfRule>
    <cfRule type="containsText" dxfId="23" priority="3" operator="containsText" text="Riesgo">
      <formula>NOT(ISERROR(SEARCH("Riesgo",AW30)))</formula>
    </cfRule>
    <cfRule type="containsText" dxfId="22" priority="4" operator="containsText" text="Aceptable">
      <formula>NOT(ISERROR(SEARCH("Aceptable",AW30)))</formula>
    </cfRule>
  </conditionalFormatting>
  <dataValidations count="6">
    <dataValidation type="decimal" allowBlank="1" showInputMessage="1" showErrorMessage="1" sqref="AE23 AE30 AE13:AE20 AE38:AE42">
      <formula1>-100</formula1>
      <formula2>100000</formula2>
    </dataValidation>
    <dataValidation type="decimal" allowBlank="1" showInputMessage="1" showErrorMessage="1" sqref="BP29:BP34 BP23:BP24 BP36:BP37">
      <formula1>0</formula1>
      <formula2>1000000000</formula2>
    </dataValidation>
    <dataValidation type="whole" allowBlank="1" showInputMessage="1" showErrorMessage="1" sqref="CM43:CM54 BR27:BR29 BY43:BY54 CF32:CF33 CM23:CM29 CM32:CM33 CF23:CF30 BN23:BN25 BN36:BN37 BR43:BR54 CF43:CF54 BN29:BN34 BR23:BR25 BY29:BY37 BY24:BY25">
      <formula1>1000</formula1>
      <formula2>99101</formula2>
    </dataValidation>
    <dataValidation type="date" allowBlank="1" showInputMessage="1" showErrorMessage="1" sqref="AC42:AD42 AC13:AD20 AC23:AD23 AD30 AC38:AC41 AD38">
      <formula1>36526</formula1>
      <formula2>55153</formula2>
    </dataValidation>
    <dataValidation type="textLength" allowBlank="1" showInputMessage="1" showErrorMessage="1" sqref="AG38:AG39 AF13:AF15 AG42 AG16:AG20 AG23">
      <formula1>1</formula1>
      <formula2>15000</formula2>
    </dataValidation>
    <dataValidation type="whole" allowBlank="1" showInputMessage="1" showErrorMessage="1" sqref="AF38:AF39 AF42 AG13:AG15 AF16:AF20 AF23">
      <formula1>2000</formula1>
      <formula2>2050</formula2>
    </dataValidation>
  </dataValidations>
  <printOptions horizontalCentered="1"/>
  <pageMargins left="0.23622047244094491" right="0.23622047244094491" top="0.74803149606299213" bottom="0.74803149606299213" header="0.31496062992125984" footer="0.31496062992125984"/>
  <pageSetup scale="25" orientation="portrait" r:id="rId1"/>
  <headerFooter>
    <oddFooter>&amp;R&amp;N</oddFooter>
  </headerFooter>
  <colBreaks count="2" manualBreakCount="2">
    <brk id="23" max="40" man="1"/>
    <brk id="45" max="40" man="1"/>
  </colBreaks>
  <drawing r:id="rId2"/>
  <extLst>
    <ext xmlns:x14="http://schemas.microsoft.com/office/spreadsheetml/2009/9/main" uri="{78C0D931-6437-407d-A8EE-F0AAD7539E65}">
      <x14:conditionalFormattings>
        <x14:conditionalFormatting xmlns:xm="http://schemas.microsoft.com/office/excel/2006/main">
          <x14:cfRule type="containsText" priority="113" operator="containsText" id="{99596183-95E9-470C-ABD8-16D64252787B}">
            <xm:f>NOT(ISERROR(SEARCH("→",T13)))</xm:f>
            <xm:f>"→"</xm:f>
            <x14:dxf>
              <font>
                <color theme="0"/>
              </font>
              <fill>
                <patternFill>
                  <bgColor rgb="FF6E137A"/>
                </patternFill>
              </fill>
            </x14:dxf>
          </x14:cfRule>
          <xm:sqref>T13:T20 T42 T38:T39 T30 T23</xm:sqref>
        </x14:conditionalFormatting>
        <x14:conditionalFormatting xmlns:xm="http://schemas.microsoft.com/office/excel/2006/main">
          <x14:cfRule type="containsText" priority="108" operator="containsText" id="{12F3DED4-614E-4A92-870E-7B3EAD8E03A9}">
            <xm:f>NOT(ISERROR(SEARCH("→",T14)))</xm:f>
            <xm:f>"→"</xm:f>
            <x14:dxf>
              <font>
                <color theme="0"/>
              </font>
              <fill>
                <patternFill>
                  <bgColor rgb="FF6E137A"/>
                </patternFill>
              </fill>
            </x14:dxf>
          </x14:cfRule>
          <xm:sqref>T14</xm:sqref>
        </x14:conditionalFormatting>
        <x14:conditionalFormatting xmlns:xm="http://schemas.microsoft.com/office/excel/2006/main">
          <x14:cfRule type="containsText" priority="98" operator="containsText" id="{3FBC6923-067C-4CC8-9092-2677DB324AB0}">
            <xm:f>NOT(ISERROR(SEARCH("→",T15)))</xm:f>
            <xm:f>"→"</xm:f>
            <x14:dxf>
              <font>
                <color theme="0"/>
              </font>
              <fill>
                <patternFill>
                  <bgColor rgb="FF6E137A"/>
                </patternFill>
              </fill>
            </x14:dxf>
          </x14:cfRule>
          <xm:sqref>T15:T20 T30</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'\Users\epelayo\Desktop\Users\epelayo\Library\Containers\com.microsoft.Excel\Data\Documents\C:\Users\leticia.rodriguez\Desktop\MIR 2019 Originales\[SE_DGC_MIR_2019.xlsx]Catálogos'!#REF!</xm:f>
          </x14:formula1>
          <xm:sqref>C42 C16 C23 C19 C13:C14 C38:C39</xm:sqref>
        </x14:dataValidation>
        <x14:dataValidation type="list" allowBlank="1" showInputMessage="1" showErrorMessage="1">
          <x14:formula1>
            <xm:f>Catálogos!$B$14:$B$40</xm:f>
          </x14:formula1>
          <xm:sqref>D6:F6</xm:sqref>
        </x14:dataValidation>
        <x14:dataValidation type="list" allowBlank="1" showInputMessage="1" showErrorMessage="1">
          <x14:formula1>
            <xm:f>Catálogos!$A$2:$A$5</xm:f>
          </x14:formula1>
          <xm:sqref>R38:R42 R30 R13:R20 R23</xm:sqref>
        </x14:dataValidation>
        <x14:dataValidation type="list" allowBlank="1" showInputMessage="1" showErrorMessage="1">
          <x14:formula1>
            <xm:f>Catálogos!$H$2:$H$8</xm:f>
          </x14:formula1>
          <xm:sqref>S38:S42 S30 S13:S20 S23</xm:sqref>
        </x14:dataValidation>
        <x14:dataValidation type="list" allowBlank="1" showInputMessage="1" showErrorMessage="1">
          <x14:formula1>
            <xm:f>Catálogos!$B$2:$B$5</xm:f>
          </x14:formula1>
          <xm:sqref>V38:V42 V30 V13:V20 V23</xm:sqref>
        </x14:dataValidation>
        <x14:dataValidation type="list" allowBlank="1" showInputMessage="1" showErrorMessage="1">
          <x14:formula1>
            <xm:f>Catálogos!$C$2:$C$3</xm:f>
          </x14:formula1>
          <xm:sqref>W38:W42 W30 W13:W20 W23</xm:sqref>
        </x14:dataValidation>
        <x14:dataValidation type="list" allowBlank="1" showInputMessage="1" showErrorMessage="1">
          <x14:formula1>
            <xm:f>Catálogos!$D$2:$D$3</xm:f>
          </x14:formula1>
          <xm:sqref>Z23 Z30 Z13:Z20 Z38:Z42</xm:sqref>
        </x14:dataValidation>
        <x14:dataValidation type="list" allowBlank="1" showInputMessage="1" showErrorMessage="1">
          <x14:formula1>
            <xm:f>Catálogos!$E$2:$E$3</xm:f>
          </x14:formula1>
          <xm:sqref>AA23 AA30 AA13:AA20 AA38:AA42</xm:sqref>
        </x14:dataValidation>
        <x14:dataValidation type="list" allowBlank="1" showInputMessage="1" showErrorMessage="1">
          <x14:formula1>
            <xm:f>Catálogos!$F$2:$F$3</xm:f>
          </x14:formula1>
          <xm:sqref>AB23 AB30 AB13:AB20 AB38:AB42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U120"/>
  <sheetViews>
    <sheetView workbookViewId="0"/>
  </sheetViews>
  <sheetFormatPr baseColWidth="10" defaultRowHeight="16.5" x14ac:dyDescent="0.3"/>
  <cols>
    <col min="70" max="70" width="23.140625" customWidth="1"/>
    <col min="71" max="71" width="12.42578125" bestFit="1" customWidth="1"/>
  </cols>
  <sheetData>
    <row r="4" spans="1:99" s="55" customFormat="1" ht="38.25" x14ac:dyDescent="0.3">
      <c r="A4" s="51" t="s">
        <v>92</v>
      </c>
      <c r="B4" s="52" t="s">
        <v>93</v>
      </c>
      <c r="C4" s="52" t="s">
        <v>94</v>
      </c>
      <c r="D4" s="53" t="s">
        <v>95</v>
      </c>
      <c r="E4" s="52" t="s">
        <v>96</v>
      </c>
      <c r="F4" s="54" t="s">
        <v>97</v>
      </c>
      <c r="G4" s="54" t="s">
        <v>98</v>
      </c>
      <c r="H4" s="54" t="s">
        <v>99</v>
      </c>
      <c r="I4" s="54" t="s">
        <v>100</v>
      </c>
      <c r="J4" s="54" t="s">
        <v>101</v>
      </c>
      <c r="K4" s="54" t="s">
        <v>14</v>
      </c>
      <c r="L4" s="54" t="s">
        <v>878</v>
      </c>
      <c r="M4" s="54" t="s">
        <v>879</v>
      </c>
      <c r="N4" s="54" t="s">
        <v>880</v>
      </c>
      <c r="O4" s="54" t="s">
        <v>881</v>
      </c>
      <c r="P4" s="54" t="s">
        <v>882</v>
      </c>
      <c r="Q4" s="54" t="s">
        <v>883</v>
      </c>
      <c r="R4" s="54" t="s">
        <v>884</v>
      </c>
      <c r="S4" s="54" t="s">
        <v>885</v>
      </c>
      <c r="T4" s="54" t="s">
        <v>886</v>
      </c>
      <c r="U4" s="54" t="s">
        <v>887</v>
      </c>
      <c r="V4" s="54" t="s">
        <v>16</v>
      </c>
      <c r="W4" s="54" t="s">
        <v>102</v>
      </c>
      <c r="X4" s="54" t="s">
        <v>103</v>
      </c>
      <c r="Y4" s="54" t="s">
        <v>104</v>
      </c>
      <c r="Z4" s="54" t="s">
        <v>8</v>
      </c>
      <c r="AA4" s="54" t="s">
        <v>9</v>
      </c>
      <c r="AB4" s="55" t="s">
        <v>20</v>
      </c>
      <c r="AC4" s="55" t="s">
        <v>21</v>
      </c>
      <c r="AD4" s="55" t="s">
        <v>105</v>
      </c>
      <c r="AE4" s="56" t="s">
        <v>106</v>
      </c>
      <c r="AF4" s="56" t="s">
        <v>107</v>
      </c>
      <c r="AG4" s="55" t="s">
        <v>108</v>
      </c>
      <c r="AH4" s="57" t="s">
        <v>109</v>
      </c>
      <c r="AI4" s="55" t="s">
        <v>110</v>
      </c>
      <c r="AJ4" s="55" t="s">
        <v>111</v>
      </c>
      <c r="AK4" s="55" t="s">
        <v>112</v>
      </c>
      <c r="AL4" s="55" t="s">
        <v>113</v>
      </c>
      <c r="AM4" s="55" t="s">
        <v>114</v>
      </c>
      <c r="AN4" s="55" t="s">
        <v>47</v>
      </c>
      <c r="AO4" s="55" t="s">
        <v>115</v>
      </c>
      <c r="AP4" s="55" t="s">
        <v>116</v>
      </c>
      <c r="AQ4" s="55" t="s">
        <v>117</v>
      </c>
      <c r="AR4" s="55" t="s">
        <v>118</v>
      </c>
      <c r="AS4" s="55" t="s">
        <v>119</v>
      </c>
      <c r="AT4" s="55" t="s">
        <v>47</v>
      </c>
      <c r="AU4" s="55" t="s">
        <v>115</v>
      </c>
      <c r="AV4" s="55" t="s">
        <v>120</v>
      </c>
      <c r="AW4" s="55" t="s">
        <v>121</v>
      </c>
      <c r="AX4" s="55" t="s">
        <v>122</v>
      </c>
      <c r="AY4" s="55" t="s">
        <v>123</v>
      </c>
      <c r="AZ4" s="55" t="s">
        <v>47</v>
      </c>
      <c r="BA4" s="55" t="s">
        <v>115</v>
      </c>
      <c r="BB4" s="55" t="s">
        <v>124</v>
      </c>
      <c r="BC4" s="55" t="s">
        <v>125</v>
      </c>
      <c r="BD4" s="55" t="s">
        <v>126</v>
      </c>
      <c r="BE4" s="55" t="s">
        <v>127</v>
      </c>
      <c r="BF4" s="55" t="s">
        <v>47</v>
      </c>
      <c r="BG4" s="55" t="s">
        <v>115</v>
      </c>
      <c r="BH4" s="55" t="s">
        <v>128</v>
      </c>
      <c r="BI4" s="55" t="s">
        <v>129</v>
      </c>
      <c r="BJ4" s="58" t="s">
        <v>130</v>
      </c>
      <c r="BK4" s="55" t="s">
        <v>131</v>
      </c>
      <c r="BL4" s="55" t="s">
        <v>47</v>
      </c>
      <c r="BM4" s="55" t="s">
        <v>115</v>
      </c>
      <c r="BN4" s="55" t="s">
        <v>132</v>
      </c>
      <c r="BO4" s="55" t="s">
        <v>81</v>
      </c>
      <c r="BP4" s="59" t="s">
        <v>32</v>
      </c>
      <c r="BQ4" s="59" t="s">
        <v>33</v>
      </c>
      <c r="BR4" s="59" t="s">
        <v>50</v>
      </c>
      <c r="BS4" s="59" t="s">
        <v>34</v>
      </c>
      <c r="BT4" s="59" t="s">
        <v>133</v>
      </c>
      <c r="BU4" s="59" t="s">
        <v>50</v>
      </c>
      <c r="BV4" s="59" t="s">
        <v>134</v>
      </c>
      <c r="BW4" s="59" t="s">
        <v>135</v>
      </c>
      <c r="BX4" s="59" t="s">
        <v>136</v>
      </c>
      <c r="BY4" s="59" t="s">
        <v>137</v>
      </c>
      <c r="BZ4" s="59" t="s">
        <v>138</v>
      </c>
      <c r="CA4" s="59" t="s">
        <v>139</v>
      </c>
      <c r="CB4" s="59" t="s">
        <v>50</v>
      </c>
      <c r="CC4" s="59" t="s">
        <v>140</v>
      </c>
      <c r="CD4" s="59" t="s">
        <v>141</v>
      </c>
      <c r="CE4" s="59" t="s">
        <v>142</v>
      </c>
      <c r="CF4" s="59" t="s">
        <v>143</v>
      </c>
      <c r="CG4" s="59" t="s">
        <v>144</v>
      </c>
      <c r="CH4" s="59" t="s">
        <v>145</v>
      </c>
      <c r="CI4" s="59" t="s">
        <v>50</v>
      </c>
      <c r="CJ4" s="59" t="s">
        <v>146</v>
      </c>
      <c r="CK4" s="59" t="s">
        <v>147</v>
      </c>
      <c r="CL4" s="59" t="s">
        <v>148</v>
      </c>
      <c r="CM4" s="59" t="s">
        <v>149</v>
      </c>
      <c r="CN4" s="59" t="s">
        <v>150</v>
      </c>
      <c r="CO4" s="59" t="s">
        <v>151</v>
      </c>
      <c r="CP4" s="59" t="s">
        <v>50</v>
      </c>
      <c r="CQ4" s="59" t="s">
        <v>152</v>
      </c>
      <c r="CR4" s="59" t="s">
        <v>153</v>
      </c>
      <c r="CS4" s="59" t="s">
        <v>154</v>
      </c>
      <c r="CT4" s="59" t="s">
        <v>155</v>
      </c>
      <c r="CU4" s="59" t="s">
        <v>156</v>
      </c>
    </row>
    <row r="5" spans="1:99" s="56" customFormat="1" ht="12.75" x14ac:dyDescent="0.3">
      <c r="A5" s="60"/>
      <c r="B5" s="61"/>
      <c r="C5" s="61"/>
      <c r="D5" s="62"/>
      <c r="E5" s="61"/>
      <c r="F5" s="63"/>
      <c r="G5" s="63"/>
      <c r="H5" s="63"/>
      <c r="I5" s="63"/>
      <c r="J5" s="63"/>
      <c r="K5" s="63"/>
      <c r="L5" s="63"/>
      <c r="M5" s="63"/>
      <c r="N5" s="63"/>
      <c r="O5" s="63"/>
      <c r="P5" s="63"/>
      <c r="Q5" s="63"/>
      <c r="R5" s="63"/>
      <c r="S5" s="63"/>
      <c r="T5" s="63"/>
      <c r="U5" s="63"/>
      <c r="V5" s="63"/>
      <c r="W5" s="63"/>
      <c r="X5" s="63"/>
      <c r="Y5" s="63"/>
      <c r="Z5" s="63"/>
      <c r="AA5" s="63"/>
      <c r="AE5" s="55"/>
      <c r="AF5" s="55"/>
      <c r="AH5" s="64"/>
      <c r="BJ5" s="65"/>
      <c r="BP5" s="71"/>
      <c r="BQ5" s="71"/>
      <c r="BR5" s="72"/>
      <c r="BS5" s="71">
        <f>+MIR_2020!BP12</f>
        <v>0</v>
      </c>
      <c r="BT5" s="71"/>
      <c r="BU5" s="73"/>
      <c r="BV5" s="73"/>
      <c r="BW5" s="73"/>
      <c r="BX5" s="73"/>
      <c r="BY5" s="73"/>
      <c r="BZ5" s="71"/>
      <c r="CA5" s="71"/>
      <c r="CB5" s="73"/>
      <c r="CC5" s="73"/>
      <c r="CD5" s="73"/>
      <c r="CE5" s="73"/>
      <c r="CF5" s="73"/>
      <c r="CG5" s="71"/>
      <c r="CH5" s="71"/>
      <c r="CI5" s="73"/>
      <c r="CJ5" s="73"/>
      <c r="CK5" s="73"/>
      <c r="CL5" s="73"/>
      <c r="CM5" s="73"/>
      <c r="CN5" s="71"/>
      <c r="CO5" s="71"/>
      <c r="CP5" s="73"/>
      <c r="CQ5" s="73"/>
      <c r="CR5" s="73"/>
      <c r="CS5" s="73"/>
      <c r="CT5" s="73"/>
      <c r="CU5" s="73"/>
    </row>
    <row r="6" spans="1:99" s="67" customFormat="1" ht="12.75" x14ac:dyDescent="0.3">
      <c r="A6" s="66">
        <f>+VLOOKUP($D6,Catálogos!$A$14:$E$40,5,0)</f>
        <v>2</v>
      </c>
      <c r="B6" s="68" t="str">
        <f>+VLOOKUP(D6,Catálogos!$A$14:$C$40,3,FALSE)</f>
        <v>Promover el pleno ejercicio de los derechos de acceso a la información pública y de protección de datos personales, así como la transparencia y apertura de las instituciones públicas.</v>
      </c>
      <c r="C6" s="68" t="str">
        <f>+VLOOKUP(D6,Catálogos!$A$14:$F$40,6,FALSE)</f>
        <v>Presidencia</v>
      </c>
      <c r="D6" s="67" t="str">
        <f>+MID(MIR_2020!$D$6,1,3)</f>
        <v>170</v>
      </c>
      <c r="E6" s="68" t="str">
        <f>+MID(MIR_2020!$D$6,7,150)</f>
        <v>Dirección General de Comunicación Social y Difusión</v>
      </c>
      <c r="F6" s="67" t="str">
        <f>IF(MIR_2020!B13=0,F5,MIR_2020!B13)</f>
        <v>GAF01</v>
      </c>
      <c r="G6" s="67" t="str">
        <f>IF(MIR_2020!C13=0,G5,MIR_2020!C13)</f>
        <v>Fin</v>
      </c>
      <c r="H6" s="68" t="str">
        <f>IF(MIR_2020!D13="",H5,MIR_2020!D13)</f>
        <v>Contribuir a promover el pleno ejercicio de los derechos de acceso a la información pública y de protección de datos personales, así como la transparencia y apertura de las instituciones públicas a través de que la ciudadanía, el personal y los medios de comunicación reconozcan la identidad del INAI.</v>
      </c>
      <c r="I6" s="68" t="str">
        <f>+MIR_2020!E13</f>
        <v>Tasa de incremento de las personas que conocen o han oído hablar del INAI</v>
      </c>
      <c r="J6" s="68" t="str">
        <f>+MIR_2020!F13</f>
        <v>Mide, a través de un reactivo estratégico de la Encuesta Nacional de Percepción Ciudadana (ENPC), la variación del porcentaje de personas de la población que conocen o han oído hablar del INAI
Nota: Los resultados pueden ser desglosados por género en atención a las directrices de equidad de género del Instituto.</v>
      </c>
      <c r="K6" s="68" t="str">
        <f>+MIR_2020!G13</f>
        <v>((Porcentaje de personas que conocen la existencia del Instituto Nacional de Transparencia, Acceso a la Información y Protección de Datos Personales en la ENPC del año en curso/ Porcentaje de personas que conocen la existencia del Instituto Nacional de Transparencia, Acceso a la Información y Protección de Datos Personales en la ENPC del año anterior)-1)*100</v>
      </c>
      <c r="L6" s="68" t="str">
        <f>+MIR_2020!H13</f>
        <v>Porcentaje de personas que conocen de la existencia del Instituto Nacional de Transparencia, Acceso a la Información y Protección de Datos Personales en ENPC: Porcentaje de personas que dijeron conocer la existencia del INAI en el reactivo "¿Conoce o ha oído hablar del Instituto Nacional de Transparencia, Acceso a la Información y Protección de Datos Personales?" de la Encuesta Nacional de Percepción Ciudadana; esta encuesta es aplicada cada año.</v>
      </c>
      <c r="M6" s="68">
        <f>+MIR_2020!I13</f>
        <v>0</v>
      </c>
      <c r="N6" s="68">
        <f>+MIR_2020!J13</f>
        <v>0</v>
      </c>
      <c r="O6" s="68">
        <f>+MIR_2020!K13</f>
        <v>0</v>
      </c>
      <c r="P6" s="68">
        <f>+MIR_2020!L13</f>
        <v>0</v>
      </c>
      <c r="Q6" s="68">
        <f>+MIR_2020!M13</f>
        <v>0</v>
      </c>
      <c r="R6" s="68">
        <f>+MIR_2020!N13</f>
        <v>0</v>
      </c>
      <c r="S6" s="68">
        <f>+MIR_2020!O13</f>
        <v>0</v>
      </c>
      <c r="T6" s="68">
        <f>+MIR_2020!P13</f>
        <v>0</v>
      </c>
      <c r="U6" s="68">
        <f>+MIR_2020!Q13</f>
        <v>0</v>
      </c>
      <c r="V6" s="68" t="str">
        <f>IF(MIR_2020!R13=0,V5,MIR_2020!R13)</f>
        <v>Anual</v>
      </c>
      <c r="W6" s="68" t="str">
        <f>IF(MIR_2020!S13=0,W5,MIR_2020!S13)</f>
        <v>Tasa de variación</v>
      </c>
      <c r="X6" s="68" t="str">
        <f>+MIR_2020!V13</f>
        <v>Eficacia</v>
      </c>
      <c r="Y6" s="68" t="str">
        <f>+MIR_2020!W13</f>
        <v>Estratégico</v>
      </c>
      <c r="Z6" s="68" t="str">
        <f>+MIR_2020!X13</f>
        <v xml:space="preserve">Encuesta Nacional de Percepción Ciudadana (INAI), publicada en el portal del INAI (http://inicio.inai.org.mx/SitePages/EstudiosF.aspx) </v>
      </c>
      <c r="AA6" s="68" t="str">
        <f>IF(AND(MIR_2020!Y13="",H6=H5),AA5,MIR_2020!Y13)</f>
        <v>La legislación en materia de Acceso a la Información y Protección de Datos Personales permanecen vigentes.</v>
      </c>
      <c r="AB6" s="68" t="str">
        <f>+MIR_2020!Z13</f>
        <v>Relativo</v>
      </c>
      <c r="AC6" s="68" t="str">
        <f>+MIR_2020!AA13</f>
        <v xml:space="preserve">Constante </v>
      </c>
      <c r="AD6" s="68" t="str">
        <f>+MIR_2020!AB13</f>
        <v>Ascendente</v>
      </c>
      <c r="AE6" s="76">
        <f>+MIR_2020!AC13</f>
        <v>43831</v>
      </c>
      <c r="AF6" s="76">
        <f>+MIR_2020!AD13</f>
        <v>44196</v>
      </c>
      <c r="AG6" s="67">
        <f>+MIR_2020!AE13</f>
        <v>54</v>
      </c>
      <c r="AH6" s="67">
        <f>+MIR_2020!AF13</f>
        <v>2016</v>
      </c>
      <c r="AI6" s="67" t="str">
        <f>+MIR_2020!AG13</f>
        <v>Se calculó la línea base con información de 2016</v>
      </c>
      <c r="AJ6" s="67">
        <f>+MIR_2020!AH13</f>
        <v>5</v>
      </c>
      <c r="AK6" s="67">
        <f>+MIR_2020!AN13</f>
        <v>0</v>
      </c>
      <c r="AL6" s="67" t="str">
        <f ca="1">IF(MIR_2020!AO13="","-",IF(AN6="No aplica","-",IF(MIR_2020!AO13="Sin avance","Sin avance",IF(MIR_2020!AO13&lt;&gt;"Sin avance",IFERROR(_xlfn.FORMULATEXT(MIR_2020!AO13),CONCATENATE("=",MIR_2020!AO13)),"0"))))</f>
        <v>-</v>
      </c>
      <c r="AM6" s="67" t="str">
        <f ca="1">+MIR_2020!AP13</f>
        <v>No aplica</v>
      </c>
      <c r="AN6" s="67" t="str">
        <f ca="1">+MIR_2020!AQ13</f>
        <v>No aplica</v>
      </c>
      <c r="AO6" s="67" t="str">
        <f ca="1">+MIR_2020!AR13</f>
        <v>No aplica</v>
      </c>
      <c r="AP6" s="77" t="str">
        <f>IF(MIR_2020!AS13="","-",MIR_2020!AS13)</f>
        <v>-</v>
      </c>
      <c r="AQ6" s="67">
        <f>+MIR_2020!AT13</f>
        <v>0</v>
      </c>
      <c r="AR6" s="67" t="str">
        <f ca="1">+IF(MIR_2020!AU13="","-",IF(AT6="No aplica","-",IF(MIR_2020!AU13="Sin avance","Sin avance",IF(MIR_2020!AU13&lt;&gt;"Sin avance",IFERROR(_xlfn.FORMULATEXT(MIR_2020!AU13),CONCATENATE("=",MIR_2020!AU13)),"0"))))</f>
        <v>-</v>
      </c>
      <c r="AS6" s="67" t="str">
        <f ca="1">+MIR_2020!AV13</f>
        <v>No aplica</v>
      </c>
      <c r="AT6" s="67" t="str">
        <f ca="1">+MIR_2020!AW13</f>
        <v>No aplica</v>
      </c>
      <c r="AU6" s="67" t="str">
        <f ca="1">+MIR_2020!AX13</f>
        <v>No aplica</v>
      </c>
      <c r="AV6" s="77" t="str">
        <f>IF(MIR_2020!AY13="","-",MIR_2020!AY13)</f>
        <v>-</v>
      </c>
      <c r="AW6" s="67">
        <f>+MIR_2020!AZ13</f>
        <v>0</v>
      </c>
      <c r="AX6" s="69" t="str">
        <f ca="1">+IF(MIR_2020!BA13="","-",IF(AZ6="No aplica","-",IF(MIR_2020!BA13="Sin avance","Sin avance",IF(MIR_2020!BA13&lt;&gt;"Sin avance",IFERROR(_xlfn.FORMULATEXT(MIR_2020!BA13),CONCATENATE("=",MIR_2020!BA13)),"0"))))</f>
        <v>-</v>
      </c>
      <c r="AY6" s="67" t="str">
        <f ca="1">+MIR_2020!BB13</f>
        <v>No aplica</v>
      </c>
      <c r="AZ6" s="67" t="str">
        <f ca="1">+MIR_2020!BC13</f>
        <v>No aplica</v>
      </c>
      <c r="BA6" s="67" t="str">
        <f ca="1">+MIR_2020!BD13</f>
        <v>No aplica</v>
      </c>
      <c r="BB6" s="77" t="str">
        <f>IF(MIR_2020!BE13="","-",MIR_2020!BE13)</f>
        <v>-</v>
      </c>
      <c r="BC6" s="67">
        <f>+MIR_2020!BF13</f>
        <v>0</v>
      </c>
      <c r="BD6" s="67" t="str">
        <f ca="1">+IF(MIR_2020!BG13="","-",IF(BF6="No aplica","-",IF(MIR_2020!BG13="Sin avance","Sin avance",IF(MIR_2020!BG13&lt;&gt;"Sin avance",IFERROR(_xlfn.FORMULATEXT(MIR_2020!BG13),CONCATENATE("=",MIR_2020!BG13)),"0"))))</f>
        <v>-</v>
      </c>
      <c r="BE6" s="67" t="str">
        <f ca="1">+MIR_2020!BH13</f>
        <v>No aplica</v>
      </c>
      <c r="BF6" s="67" t="str">
        <f ca="1">+MIR_2020!BI13</f>
        <v>No aplica</v>
      </c>
      <c r="BG6" s="67" t="str">
        <f ca="1">+MIR_2020!BJ13</f>
        <v>No aplica</v>
      </c>
      <c r="BH6" s="77" t="str">
        <f>IF(MIR_2020!BK13="","-",MIR_2020!BK13)</f>
        <v>-</v>
      </c>
      <c r="BI6" s="67">
        <f>+MIR_2020!AH13</f>
        <v>5</v>
      </c>
      <c r="BJ6" s="70" t="str">
        <f ca="1">+IF(MIR_2020!AI13="","-",IF(BL6="No aplica","-",IF(MIR_2020!AI13="Sin avance","Sin avance",IF(MIR_2020!AI13&lt;&gt;"Sin avance",IFERROR(_xlfn.FORMULATEXT(MIR_2020!AI13),CONCATENATE("=",MIR_2020!AI13)),"-"))))</f>
        <v>-</v>
      </c>
      <c r="BK6" s="67" t="str">
        <f ca="1">+MIR_2020!AJ13</f>
        <v/>
      </c>
      <c r="BL6" s="67" t="str">
        <f ca="1">+MIR_2020!AK13</f>
        <v>Ingresar meta alcanzada</v>
      </c>
      <c r="BM6" s="67" t="str">
        <f ca="1">+MIR_2020!AL13</f>
        <v/>
      </c>
      <c r="BN6" s="77" t="str">
        <f>IF(MIR_2020!AM13="","-",MIR_2020!AM13)</f>
        <v>-</v>
      </c>
      <c r="BO6" s="120" t="str">
        <f>IF(MIR_2020!BL13="","-",MIR_2020!BL13)</f>
        <v>Nivel Fin no se presupuesta</v>
      </c>
      <c r="BP6" s="120" t="str">
        <f>IF(MIR_2020!BM13="","-",MIR_2020!BM13)</f>
        <v>-</v>
      </c>
      <c r="BQ6" s="120" t="str">
        <f>IF(MIR_2020!BN13="","-",MIR_2020!BN13)</f>
        <v>-</v>
      </c>
      <c r="BR6" s="120" t="str">
        <f>IF(MIR_2020!BO13="","-",MIR_2020!BO13)</f>
        <v>-</v>
      </c>
      <c r="BS6" s="73" t="str">
        <f>IF(MIR_2020!BP13="","-",MIR_2020!BP13)</f>
        <v>-</v>
      </c>
      <c r="BT6" s="120" t="str">
        <f>IF(MIR_2020!BR13="","-",MIR_2020!BR13)</f>
        <v>Nivel Fin no se presupuesta</v>
      </c>
      <c r="BU6" s="120" t="str">
        <f>IF(MIR_2020!BS13="","-",MIR_2020!BS13)</f>
        <v>-</v>
      </c>
      <c r="BV6" s="73" t="str">
        <f>IF(MIR_2020!BT13="","-",MIR_2020!BT13)</f>
        <v>-</v>
      </c>
      <c r="BW6" s="73" t="str">
        <f>IF(MIR_2020!BU13="","-",MIR_2020!BU13)</f>
        <v>-</v>
      </c>
      <c r="BX6" s="73" t="str">
        <f>IF(MIR_2020!BV13="","-",MIR_2020!BV13)</f>
        <v>-</v>
      </c>
      <c r="BY6" s="73" t="str">
        <f>IF(MIR_2020!BW13="","-",MIR_2020!BW13)</f>
        <v>-</v>
      </c>
      <c r="BZ6" s="73" t="str">
        <f>IF(MIR_2020!BX13="","-",MIR_2020!BX13)</f>
        <v>-</v>
      </c>
      <c r="CA6" s="120" t="str">
        <f>IF(MIR_2020!BY13="","-",MIR_2020!BY13)</f>
        <v>Nivel Fin no se presupuesta</v>
      </c>
      <c r="CB6" s="120" t="str">
        <f>IF(MIR_2020!BZ13="","-",MIR_2020!BZ13)</f>
        <v>-</v>
      </c>
      <c r="CC6" s="73" t="str">
        <f>IF(MIR_2020!CA13="","-",MIR_2020!CA13)</f>
        <v>-</v>
      </c>
      <c r="CD6" s="73" t="str">
        <f>IF(MIR_2020!CB13="","-",MIR_2020!CB13)</f>
        <v>-</v>
      </c>
      <c r="CE6" s="73" t="str">
        <f>IF(MIR_2020!CC13="","-",MIR_2020!CC13)</f>
        <v>-</v>
      </c>
      <c r="CF6" s="73" t="str">
        <f>IF(MIR_2020!CD13="","-",MIR_2020!CD13)</f>
        <v>-</v>
      </c>
      <c r="CG6" s="73" t="str">
        <f>IF(MIR_2020!CE13="","-",MIR_2020!CE13)</f>
        <v>-</v>
      </c>
      <c r="CH6" s="120" t="str">
        <f>IF(MIR_2020!CF13="","-",MIR_2020!CF13)</f>
        <v>Nivel Fin no se presupuesta</v>
      </c>
      <c r="CI6" s="120" t="str">
        <f>IF(MIR_2020!CG13="","-",MIR_2020!CG13)</f>
        <v>-</v>
      </c>
      <c r="CJ6" s="73" t="str">
        <f>IF(MIR_2020!CH13="","-",MIR_2020!CH13)</f>
        <v>-</v>
      </c>
      <c r="CK6" s="73" t="str">
        <f>IF(MIR_2020!CI13="","-",MIR_2020!CI13)</f>
        <v>-</v>
      </c>
      <c r="CL6" s="73" t="str">
        <f>IF(MIR_2020!CJ13="","-",MIR_2020!CJ13)</f>
        <v>-</v>
      </c>
      <c r="CM6" s="73" t="str">
        <f>IF(MIR_2020!CK13="","-",MIR_2020!CK13)</f>
        <v>-</v>
      </c>
      <c r="CN6" s="73" t="str">
        <f>IF(MIR_2020!CL13="","-",MIR_2020!CL13)</f>
        <v>-</v>
      </c>
      <c r="CO6" s="120" t="str">
        <f>IF(MIR_2020!CM13="","-",MIR_2020!CM13)</f>
        <v>Nivel Fin no se presupuesta</v>
      </c>
      <c r="CP6" s="120" t="str">
        <f>IF(MIR_2020!CN13="","-",MIR_2020!CN13)</f>
        <v>-</v>
      </c>
      <c r="CQ6" s="73" t="str">
        <f>IF(MIR_2020!CO13="","-",MIR_2020!CO13)</f>
        <v>-</v>
      </c>
      <c r="CR6" s="73" t="str">
        <f>IF(MIR_2020!CP13="","-",MIR_2020!CP13)</f>
        <v>-</v>
      </c>
      <c r="CS6" s="73" t="str">
        <f>IF(MIR_2020!CQ13="","-",MIR_2020!CQ13)</f>
        <v>-</v>
      </c>
      <c r="CT6" s="73" t="str">
        <f>IF(MIR_2020!CR13="","-",MIR_2020!CR13)</f>
        <v>-</v>
      </c>
      <c r="CU6" s="73" t="str">
        <f>IF(MIR_2020!CS13="","-",MIR_2020!CS13)</f>
        <v>-</v>
      </c>
    </row>
    <row r="7" spans="1:99" s="67" customFormat="1" ht="12.75" x14ac:dyDescent="0.3">
      <c r="A7" s="66">
        <f>+VLOOKUP($D7,Catálogos!$A$14:$E$40,5,0)</f>
        <v>2</v>
      </c>
      <c r="B7" s="68" t="str">
        <f>+VLOOKUP(D7,Catálogos!$A$14:$C$40,3,FALSE)</f>
        <v>Promover el pleno ejercicio de los derechos de acceso a la información pública y de protección de datos personales, así como la transparencia y apertura de las instituciones públicas.</v>
      </c>
      <c r="C7" s="68" t="str">
        <f>+VLOOKUP(D7,Catálogos!$A$14:$F$40,6,FALSE)</f>
        <v>Presidencia</v>
      </c>
      <c r="D7" s="67" t="str">
        <f>+MID(MIR_2020!$D$6,1,3)</f>
        <v>170</v>
      </c>
      <c r="E7" s="68" t="str">
        <f>+MID(MIR_2020!$D$6,7,150)</f>
        <v>Dirección General de Comunicación Social y Difusión</v>
      </c>
      <c r="F7" s="67" t="str">
        <f>IF(MIR_2020!B14=0,F6,MIR_2020!B14)</f>
        <v>GAP01</v>
      </c>
      <c r="G7" s="67" t="str">
        <f>IF(MIR_2020!C14=0,G6,MIR_2020!C14)</f>
        <v>Propósito</v>
      </c>
      <c r="H7" s="68" t="str">
        <f>IF(MIR_2020!D14="",H6,MIR_2020!D14)</f>
        <v>La ciudadanía, el personal y los medios de comunicación reconocen la identidad y quehacer del INAI.</v>
      </c>
      <c r="I7" s="68" t="str">
        <f>+MIR_2020!E14</f>
        <v xml:space="preserve">Índice de posicionamiento de identidad institucional. </v>
      </c>
      <c r="J7" s="68" t="str">
        <f>+MIR_2020!F14</f>
        <v>Mide, a través de diferentes reactivos presentes en diversos instrumentos de investigación, la percepción nacional ciudadana acerca de la identidad institucional, el grado de identificación institucional entre el personal, y el posicionamiento entre los medios de comunicación con respecto a la difusión que realiza el INAI en materia de los derechos que tutela. La percepción de cada uno de estos públicos (ciudadanía, medios de comunicación y personal) es ponderada. Se dio un peso de 60 por ciento a la percepción ciudadana, y de 20 a cada uno de los otros dos grupos, partiendo de que la metodología para obtener la opinión ciudadana tiene validez externa, y está asociada a gastos en materia de comunicación social. 
Nota: A partir de este año, todas las encuestas contemplarán un desglose por género en atención a las directrices de equidad de género del Instituto.</v>
      </c>
      <c r="K7" s="68" t="str">
        <f>+MIR_2020!G14</f>
        <v>X=((X1*0.2)*(X2*0.2)*(X3*0.6))
Donde X1 es el posicionamiento de identidad entre el personal, X2 es el posicionamiento de identidad entre medios de comunicación y X3 es el posicionamiento de identidad entre la ciudadanía.</v>
      </c>
      <c r="L7" s="68" t="str">
        <f>+MIR_2020!H14</f>
        <v xml:space="preserve">Posicionamiento de identidad entre el personal: Promedio de la valoración del personal a los siguientes reactivos de la encuesta de Clima/desarrollo organizacional: "1.- Del 1 al 10, ¿qué tan identificado se siente usted con los valores institucionales?" y  "2.- Del 1 al 10, ¿qué tan comprometido se siente usted con los objetivos institucionales?" </v>
      </c>
      <c r="M7" s="68" t="str">
        <f>+MIR_2020!I14</f>
        <v>Posicionamiento de identidad entre medios de comunicación: Promedio de la valoración de los medios de comunicación a los siguientes reactivos de la encuesta INAI a medios de comunicación: "1. Siendo 10 la máxima y 1 la mínima, ¿qué calificación asignaría, a la labor que realiza el INAI en cuanto a garantizar el acceso a la información a los periodistas?" y "2.- Siendo 10 la máxima y 1 la mínima, ¿qué calificación asignaría a la labor que realiza el INAI en cuanto a la difusión acerca de la protección de datos personales?</v>
      </c>
      <c r="N7" s="68" t="str">
        <f>+MIR_2020!J14</f>
        <v>Posicionamiento de identidad entre la ciudadanía: Valoración de la ciudadanía acerca de la identidad institucional mediante el siguiente reactivo en la Encuesta Nacional de Percepción Ciudadana: "¿Conoce o ha oído hablar del Instituto Nacional de Transparencia, Acceso a la Información y Protección de Datos Personales?" El porcentaje resultante se traduce a una calificación de 1 a 10 para cálculo del cálculo del índice.</v>
      </c>
      <c r="O7" s="68">
        <f>+MIR_2020!K14</f>
        <v>0</v>
      </c>
      <c r="P7" s="68">
        <f>+MIR_2020!L14</f>
        <v>0</v>
      </c>
      <c r="Q7" s="68">
        <f>+MIR_2020!M14</f>
        <v>0</v>
      </c>
      <c r="R7" s="68">
        <f>+MIR_2020!N14</f>
        <v>0</v>
      </c>
      <c r="S7" s="68">
        <f>+MIR_2020!O14</f>
        <v>0</v>
      </c>
      <c r="T7" s="68">
        <f>+MIR_2020!P14</f>
        <v>0</v>
      </c>
      <c r="U7" s="68">
        <f>+MIR_2020!Q14</f>
        <v>0</v>
      </c>
      <c r="V7" s="68" t="str">
        <f>IF(MIR_2020!R14=0,V6,MIR_2020!R14)</f>
        <v>Anual</v>
      </c>
      <c r="W7" s="68" t="str">
        <f>IF(MIR_2020!S14=0,W6,MIR_2020!S14)</f>
        <v>Índice</v>
      </c>
      <c r="X7" s="68" t="str">
        <f>+MIR_2020!V14</f>
        <v>Calidad</v>
      </c>
      <c r="Y7" s="68" t="str">
        <f>+MIR_2020!W14</f>
        <v>Estratégico</v>
      </c>
      <c r="Z7" s="68" t="str">
        <f>+MIR_2020!X14</f>
        <v>- Resultados de la Encuesta Nacional de Percepción Ciudadana, INAI 2020, disponible en la página de internet del Instituto (http://inicio.inai.org.mx/SitePages/EstudiosF.aspx)
- Resultados de la Encuesta INAI de Instrumentos de Comunicación Interna, que obra en los expedientes de la DGCSD y en la Intranet INAI (www.intranet.inai.org.mx).
- Resultados de la Encuesta a Medios de Comunicación sobre la labores de Comunicación Social INAI, 2020, que obra en los expedientes de la DGCSD.</v>
      </c>
      <c r="AA7" s="68" t="str">
        <f>IF(AND(MIR_2020!Y14="",H7=H6),AA6,MIR_2020!Y14)</f>
        <v>La población objetivo conoce los mecanismos para el ejercicio de los derechos de acceso a la información y protección de datos personales.</v>
      </c>
      <c r="AB7" s="68" t="str">
        <f>+MIR_2020!Z14</f>
        <v>Relativo</v>
      </c>
      <c r="AC7" s="68" t="str">
        <f>+MIR_2020!AA14</f>
        <v xml:space="preserve">Constante </v>
      </c>
      <c r="AD7" s="68" t="str">
        <f>+MIR_2020!AB14</f>
        <v>Ascendente</v>
      </c>
      <c r="AE7" s="76">
        <f>+MIR_2020!AC14</f>
        <v>43831</v>
      </c>
      <c r="AF7" s="76">
        <f>+MIR_2020!AD14</f>
        <v>44196</v>
      </c>
      <c r="AG7" s="67">
        <f>+MIR_2020!AE14</f>
        <v>6.92</v>
      </c>
      <c r="AH7" s="67">
        <f>+MIR_2020!AF14</f>
        <v>2017</v>
      </c>
      <c r="AI7" s="67" t="str">
        <f>+MIR_2020!AG14</f>
        <v>Se calculó la línea base con información de 2017</v>
      </c>
      <c r="AJ7" s="67">
        <f>+MIR_2020!AH14</f>
        <v>7.1</v>
      </c>
      <c r="AK7" s="67">
        <f>+MIR_2020!AN14</f>
        <v>0</v>
      </c>
      <c r="AL7" s="67" t="str">
        <f ca="1">IF(MIR_2020!AO14="","-",IF(AN7="No aplica","-",IF(MIR_2020!AO14="Sin avance","Sin avance",IF(MIR_2020!AO14&lt;&gt;"Sin avance",IFERROR(_xlfn.FORMULATEXT(MIR_2020!AO14),CONCATENATE("=",MIR_2020!AO14)),"0"))))</f>
        <v>-</v>
      </c>
      <c r="AM7" s="67" t="str">
        <f ca="1">+MIR_2020!AP14</f>
        <v>No aplica</v>
      </c>
      <c r="AN7" s="67" t="str">
        <f ca="1">+MIR_2020!AQ14</f>
        <v>No aplica</v>
      </c>
      <c r="AO7" s="67" t="str">
        <f ca="1">+MIR_2020!AR14</f>
        <v>No aplica</v>
      </c>
      <c r="AP7" s="77" t="str">
        <f>IF(MIR_2020!AS14="","-",MIR_2020!AS14)</f>
        <v>-</v>
      </c>
      <c r="AQ7" s="67">
        <f>+MIR_2020!AT14</f>
        <v>0</v>
      </c>
      <c r="AR7" s="67" t="str">
        <f ca="1">+IF(MIR_2020!AU14="","-",IF(AT7="No aplica","-",IF(MIR_2020!AU14="Sin avance","Sin avance",IF(MIR_2020!AU14&lt;&gt;"Sin avance",IFERROR(_xlfn.FORMULATEXT(MIR_2020!AU14),CONCATENATE("=",MIR_2020!AU14)),"0"))))</f>
        <v>-</v>
      </c>
      <c r="AS7" s="67" t="str">
        <f ca="1">+MIR_2020!AV14</f>
        <v>No aplica</v>
      </c>
      <c r="AT7" s="67" t="str">
        <f ca="1">+MIR_2020!AW14</f>
        <v>No aplica</v>
      </c>
      <c r="AU7" s="67" t="str">
        <f ca="1">+MIR_2020!AX14</f>
        <v>No aplica</v>
      </c>
      <c r="AV7" s="77" t="str">
        <f>IF(MIR_2020!AY14="","-",MIR_2020!AY14)</f>
        <v>-</v>
      </c>
      <c r="AW7" s="67">
        <f>+MIR_2020!AZ14</f>
        <v>0</v>
      </c>
      <c r="AX7" s="69" t="str">
        <f ca="1">+IF(MIR_2020!BA14="","-",IF(AZ7="No aplica","-",IF(MIR_2020!BA14="Sin avance","Sin avance",IF(MIR_2020!BA14&lt;&gt;"Sin avance",IFERROR(_xlfn.FORMULATEXT(MIR_2020!BA14),CONCATENATE("=",MIR_2020!BA14)),"0"))))</f>
        <v>-</v>
      </c>
      <c r="AY7" s="67" t="str">
        <f ca="1">+MIR_2020!BB14</f>
        <v>No aplica</v>
      </c>
      <c r="AZ7" s="67" t="str">
        <f ca="1">+MIR_2020!BC14</f>
        <v>No aplica</v>
      </c>
      <c r="BA7" s="67" t="str">
        <f ca="1">+MIR_2020!BD14</f>
        <v>No aplica</v>
      </c>
      <c r="BB7" s="77" t="str">
        <f>IF(MIR_2020!BE14="","-",MIR_2020!BE14)</f>
        <v>-</v>
      </c>
      <c r="BC7" s="67">
        <f>+MIR_2020!BF14</f>
        <v>0</v>
      </c>
      <c r="BD7" s="67" t="str">
        <f ca="1">+IF(MIR_2020!BG14="","-",IF(BF7="No aplica","-",IF(MIR_2020!BG14="Sin avance","Sin avance",IF(MIR_2020!BG14&lt;&gt;"Sin avance",IFERROR(_xlfn.FORMULATEXT(MIR_2020!BG14),CONCATENATE("=",MIR_2020!BG14)),"0"))))</f>
        <v>-</v>
      </c>
      <c r="BE7" s="67" t="str">
        <f ca="1">+MIR_2020!BH14</f>
        <v>No aplica</v>
      </c>
      <c r="BF7" s="67" t="str">
        <f ca="1">+MIR_2020!BI14</f>
        <v>No aplica</v>
      </c>
      <c r="BG7" s="67" t="str">
        <f ca="1">+MIR_2020!BJ14</f>
        <v>No aplica</v>
      </c>
      <c r="BH7" s="77" t="str">
        <f>IF(MIR_2020!BK14="","-",MIR_2020!BK14)</f>
        <v>-</v>
      </c>
      <c r="BI7" s="67">
        <f>+MIR_2020!AH14</f>
        <v>7.1</v>
      </c>
      <c r="BJ7" s="70" t="str">
        <f ca="1">+IF(MIR_2020!AI14="","-",IF(BL7="No aplica","-",IF(MIR_2020!AI14="Sin avance","Sin avance",IF(MIR_2020!AI14&lt;&gt;"Sin avance",IFERROR(_xlfn.FORMULATEXT(MIR_2020!AI14),CONCATENATE("=",MIR_2020!AI14)),"-"))))</f>
        <v>-</v>
      </c>
      <c r="BK7" s="67" t="str">
        <f ca="1">+MIR_2020!AJ14</f>
        <v/>
      </c>
      <c r="BL7" s="67" t="str">
        <f ca="1">+MIR_2020!AK14</f>
        <v>Ingresar meta alcanzada</v>
      </c>
      <c r="BM7" s="67" t="str">
        <f ca="1">+MIR_2020!AL14</f>
        <v/>
      </c>
      <c r="BN7" s="77" t="str">
        <f>IF(MIR_2020!AM14="","-",MIR_2020!AM14)</f>
        <v>-</v>
      </c>
      <c r="BO7" s="120" t="str">
        <f>IF(MIR_2020!BL14="","-",MIR_2020!BL14)</f>
        <v>Nivel Propósito no se presupuesta</v>
      </c>
      <c r="BP7" s="120" t="str">
        <f>IF(MIR_2020!BM14="","-",MIR_2020!BM14)</f>
        <v>-</v>
      </c>
      <c r="BQ7" s="120" t="str">
        <f>IF(MIR_2020!BN14="","-",MIR_2020!BN14)</f>
        <v>-</v>
      </c>
      <c r="BR7" s="120" t="str">
        <f>IF(MIR_2020!BO14="","-",MIR_2020!BO14)</f>
        <v>-</v>
      </c>
      <c r="BS7" s="73" t="str">
        <f>IF(MIR_2020!BP14="","-",MIR_2020!BP14)</f>
        <v>-</v>
      </c>
      <c r="BT7" s="120" t="str">
        <f>IF(MIR_2020!BR14="","-",MIR_2020!BR14)</f>
        <v>Nivel Propósito no se presupuesta</v>
      </c>
      <c r="BU7" s="120" t="str">
        <f>IF(MIR_2020!BS14="","-",MIR_2020!BS14)</f>
        <v>-</v>
      </c>
      <c r="BV7" s="73" t="str">
        <f>IF(MIR_2020!BT14="","-",MIR_2020!BT14)</f>
        <v>-</v>
      </c>
      <c r="BW7" s="73" t="str">
        <f>IF(MIR_2020!BU14="","-",MIR_2020!BU14)</f>
        <v>-</v>
      </c>
      <c r="BX7" s="73" t="str">
        <f>IF(MIR_2020!BV14="","-",MIR_2020!BV14)</f>
        <v>-</v>
      </c>
      <c r="BY7" s="73" t="str">
        <f>IF(MIR_2020!BW14="","-",MIR_2020!BW14)</f>
        <v>-</v>
      </c>
      <c r="BZ7" s="73" t="str">
        <f>IF(MIR_2020!BX14="","-",MIR_2020!BX14)</f>
        <v>-</v>
      </c>
      <c r="CA7" s="120" t="str">
        <f>IF(MIR_2020!BY14="","-",MIR_2020!BY14)</f>
        <v>Nivel Propósito no se presupuesta</v>
      </c>
      <c r="CB7" s="120" t="str">
        <f>IF(MIR_2020!BZ14="","-",MIR_2020!BZ14)</f>
        <v>-</v>
      </c>
      <c r="CC7" s="73" t="str">
        <f>IF(MIR_2020!CA14="","-",MIR_2020!CA14)</f>
        <v>-</v>
      </c>
      <c r="CD7" s="73" t="str">
        <f>IF(MIR_2020!CB14="","-",MIR_2020!CB14)</f>
        <v>-</v>
      </c>
      <c r="CE7" s="73" t="str">
        <f>IF(MIR_2020!CC14="","-",MIR_2020!CC14)</f>
        <v>-</v>
      </c>
      <c r="CF7" s="73" t="str">
        <f>IF(MIR_2020!CD14="","-",MIR_2020!CD14)</f>
        <v>-</v>
      </c>
      <c r="CG7" s="73" t="str">
        <f>IF(MIR_2020!CE14="","-",MIR_2020!CE14)</f>
        <v>-</v>
      </c>
      <c r="CH7" s="120" t="str">
        <f>IF(MIR_2020!CF14="","-",MIR_2020!CF14)</f>
        <v>Nivel Propósito no se presupuesta</v>
      </c>
      <c r="CI7" s="120" t="str">
        <f>IF(MIR_2020!CG14="","-",MIR_2020!CG14)</f>
        <v>-</v>
      </c>
      <c r="CJ7" s="73" t="str">
        <f>IF(MIR_2020!CH14="","-",MIR_2020!CH14)</f>
        <v>-</v>
      </c>
      <c r="CK7" s="73" t="str">
        <f>IF(MIR_2020!CI14="","-",MIR_2020!CI14)</f>
        <v>-</v>
      </c>
      <c r="CL7" s="73" t="str">
        <f>IF(MIR_2020!CJ14="","-",MIR_2020!CJ14)</f>
        <v>-</v>
      </c>
      <c r="CM7" s="73" t="str">
        <f>IF(MIR_2020!CK14="","-",MIR_2020!CK14)</f>
        <v>-</v>
      </c>
      <c r="CN7" s="73" t="str">
        <f>IF(MIR_2020!CL14="","-",MIR_2020!CL14)</f>
        <v>-</v>
      </c>
      <c r="CO7" s="120" t="str">
        <f>IF(MIR_2020!CM14="","-",MIR_2020!CM14)</f>
        <v>Nivel Propósito no se presupuesta</v>
      </c>
      <c r="CP7" s="120" t="str">
        <f>IF(MIR_2020!CN14="","-",MIR_2020!CN14)</f>
        <v>-</v>
      </c>
      <c r="CQ7" s="73" t="str">
        <f>IF(MIR_2020!CO14="","-",MIR_2020!CO14)</f>
        <v>-</v>
      </c>
      <c r="CR7" s="73" t="str">
        <f>IF(MIR_2020!CP14="","-",MIR_2020!CP14)</f>
        <v>-</v>
      </c>
      <c r="CS7" s="73" t="str">
        <f>IF(MIR_2020!CQ14="","-",MIR_2020!CQ14)</f>
        <v>-</v>
      </c>
      <c r="CT7" s="73" t="str">
        <f>IF(MIR_2020!CR14="","-",MIR_2020!CR14)</f>
        <v>-</v>
      </c>
      <c r="CU7" s="73" t="str">
        <f>IF(MIR_2020!CS14="","-",MIR_2020!CS14)</f>
        <v>-</v>
      </c>
    </row>
    <row r="8" spans="1:99" s="67" customFormat="1" ht="12.75" x14ac:dyDescent="0.3">
      <c r="A8" s="66">
        <f>+VLOOKUP($D8,Catálogos!$A$14:$E$40,5,0)</f>
        <v>2</v>
      </c>
      <c r="B8" s="68" t="str">
        <f>+VLOOKUP(D8,Catálogos!$A$14:$C$40,3,FALSE)</f>
        <v>Promover el pleno ejercicio de los derechos de acceso a la información pública y de protección de datos personales, así como la transparencia y apertura de las instituciones públicas.</v>
      </c>
      <c r="C8" s="68" t="str">
        <f>+VLOOKUP(D8,Catálogos!$A$14:$F$40,6,FALSE)</f>
        <v>Presidencia</v>
      </c>
      <c r="D8" s="67" t="str">
        <f>+MID(MIR_2020!$D$6,1,3)</f>
        <v>170</v>
      </c>
      <c r="E8" s="68" t="str">
        <f>+MID(MIR_2020!$D$6,7,150)</f>
        <v>Dirección General de Comunicación Social y Difusión</v>
      </c>
      <c r="F8" s="67" t="str">
        <f>IF(MIR_2020!B15=0,F7,MIR_2020!B15)</f>
        <v>GAC01</v>
      </c>
      <c r="G8" s="67" t="str">
        <f>IF(MIR_2020!C15=0,G7,MIR_2020!C15)</f>
        <v>Componente</v>
      </c>
      <c r="H8" s="68" t="str">
        <f>IF(MIR_2020!D15="",H7,MIR_2020!D15)</f>
        <v xml:space="preserve">1. Estrategia de comunicación para medios de comunicación y ciudadanía sobre el quehacer del INAI implementada.
</v>
      </c>
      <c r="I8" s="68" t="str">
        <f>+MIR_2020!E15</f>
        <v>Media geométrica del cumplimiento de las actividades en materia de comunicación social dirigidas a medios y sociedad.</v>
      </c>
      <c r="J8" s="68" t="str">
        <f>+MIR_2020!F15</f>
        <v>Mide el grado de cumplimiento de las actividades en materia de medios y sociedad. Las actividades son: la ejecución de la campaña institucional en medios, la aplicación de instrumentos de investigación de percepción; la ejecución de la estrategia en redes sociales; la elaboración de reportes de medición de impacto en medios, la realización de coberturas informativas de actividades institucionales, el establecimiento de alianzas con medios y la coordinación del diseño gráfico y los contenidos multimedia y textuales del Sitio Web del INAI.</v>
      </c>
      <c r="K8" s="68" t="str">
        <f>+MIR_2020!G15</f>
        <v>X=7√ (X1*X2*X3*X4*X5*X6*X7)</v>
      </c>
      <c r="L8" s="68" t="str">
        <f>+MIR_2020!H15</f>
        <v>X1, X2, X3, X4, X5 y X6: Se refieren al Cumplimiento porcentual de cada actividad. En donde X1 es el cumplimiento porcentual de la actividad 1.1 del componente; X2, de la 1.2; X3, de la 1.3; X4, de la 1.4; X5, de la 1.5; X6, de la 1.6, y X7, de la 1.7.</v>
      </c>
      <c r="M8" s="68">
        <f>+MIR_2020!I15</f>
        <v>0</v>
      </c>
      <c r="N8" s="68">
        <f>+MIR_2020!J15</f>
        <v>0</v>
      </c>
      <c r="O8" s="68">
        <f>+MIR_2020!K15</f>
        <v>0</v>
      </c>
      <c r="P8" s="68">
        <f>+MIR_2020!L15</f>
        <v>0</v>
      </c>
      <c r="Q8" s="68">
        <f>+MIR_2020!M15</f>
        <v>0</v>
      </c>
      <c r="R8" s="68">
        <f>+MIR_2020!N15</f>
        <v>0</v>
      </c>
      <c r="S8" s="68">
        <f>+MIR_2020!O15</f>
        <v>0</v>
      </c>
      <c r="T8" s="68">
        <f>+MIR_2020!P15</f>
        <v>0</v>
      </c>
      <c r="U8" s="68">
        <f>+MIR_2020!Q15</f>
        <v>0</v>
      </c>
      <c r="V8" s="68" t="str">
        <f>IF(MIR_2020!R15=0,V7,MIR_2020!R15)</f>
        <v>Anual</v>
      </c>
      <c r="W8" s="68" t="str">
        <f>IF(MIR_2020!S15=0,W7,MIR_2020!S15)</f>
        <v>Promedio porcentual</v>
      </c>
      <c r="X8" s="68" t="str">
        <f>+MIR_2020!V15</f>
        <v>Eficacia</v>
      </c>
      <c r="Y8" s="68" t="str">
        <f>+MIR_2020!W15</f>
        <v>Gestión</v>
      </c>
      <c r="Z8" s="68" t="str">
        <f>+MIR_2020!X15</f>
        <v xml:space="preserve">Carpeta de la ejecución de estrategias para medios de comunicación y ciudadanía la cual estará bajo resguardo de la DGSCD. </v>
      </c>
      <c r="AA8" s="68" t="str">
        <f>IF(AND(MIR_2020!Y15="",H8=H7),AA7,MIR_2020!Y15)</f>
        <v>Los medios de comunicación y la ciudadanía reconocen la identidad y el quehacer institucional.</v>
      </c>
      <c r="AB8" s="68" t="str">
        <f>+MIR_2020!Z15</f>
        <v>Relativo</v>
      </c>
      <c r="AC8" s="68" t="str">
        <f>+MIR_2020!AA15</f>
        <v xml:space="preserve">Constante </v>
      </c>
      <c r="AD8" s="68" t="str">
        <f>+MIR_2020!AB15</f>
        <v>Ascendente</v>
      </c>
      <c r="AE8" s="76">
        <f>+MIR_2020!AC15</f>
        <v>43831</v>
      </c>
      <c r="AF8" s="76">
        <f>+MIR_2020!AD15</f>
        <v>44196</v>
      </c>
      <c r="AG8" s="67">
        <f>+MIR_2020!AE15</f>
        <v>95</v>
      </c>
      <c r="AH8" s="67">
        <f>+MIR_2020!AF15</f>
        <v>2015</v>
      </c>
      <c r="AI8" s="67" t="str">
        <f>+MIR_2020!AG15</f>
        <v>Se calculó la línea base con información de 2015</v>
      </c>
      <c r="AJ8" s="67">
        <f>+MIR_2020!AH15</f>
        <v>96</v>
      </c>
      <c r="AK8" s="67">
        <f>+MIR_2020!AN15</f>
        <v>0</v>
      </c>
      <c r="AL8" s="67" t="str">
        <f ca="1">IF(MIR_2020!AO15="","-",IF(AN8="No aplica","-",IF(MIR_2020!AO15="Sin avance","Sin avance",IF(MIR_2020!AO15&lt;&gt;"Sin avance",IFERROR(_xlfn.FORMULATEXT(MIR_2020!AO15),CONCATENATE("=",MIR_2020!AO15)),"0"))))</f>
        <v>-</v>
      </c>
      <c r="AM8" s="67" t="str">
        <f ca="1">+MIR_2020!AP15</f>
        <v>No aplica</v>
      </c>
      <c r="AN8" s="67" t="str">
        <f ca="1">+MIR_2020!AQ15</f>
        <v>No aplica</v>
      </c>
      <c r="AO8" s="67" t="str">
        <f ca="1">+MIR_2020!AR15</f>
        <v>No aplica</v>
      </c>
      <c r="AP8" s="77" t="str">
        <f>IF(MIR_2020!AS15="","-",MIR_2020!AS15)</f>
        <v>-</v>
      </c>
      <c r="AQ8" s="67">
        <f>+MIR_2020!AT15</f>
        <v>0</v>
      </c>
      <c r="AR8" s="67" t="str">
        <f ca="1">+IF(MIR_2020!AU15="","-",IF(AT8="No aplica","-",IF(MIR_2020!AU15="Sin avance","Sin avance",IF(MIR_2020!AU15&lt;&gt;"Sin avance",IFERROR(_xlfn.FORMULATEXT(MIR_2020!AU15),CONCATENATE("=",MIR_2020!AU15)),"0"))))</f>
        <v>-</v>
      </c>
      <c r="AS8" s="67" t="str">
        <f ca="1">+MIR_2020!AV15</f>
        <v>No aplica</v>
      </c>
      <c r="AT8" s="67" t="str">
        <f ca="1">+MIR_2020!AW15</f>
        <v>No aplica</v>
      </c>
      <c r="AU8" s="67" t="str">
        <f ca="1">+MIR_2020!AX15</f>
        <v>No aplica</v>
      </c>
      <c r="AV8" s="77" t="str">
        <f>IF(MIR_2020!AY15="","-",MIR_2020!AY15)</f>
        <v>-</v>
      </c>
      <c r="AW8" s="67">
        <f>+MIR_2020!AZ15</f>
        <v>0</v>
      </c>
      <c r="AX8" s="69" t="str">
        <f ca="1">+IF(MIR_2020!BA15="","-",IF(AZ8="No aplica","-",IF(MIR_2020!BA15="Sin avance","Sin avance",IF(MIR_2020!BA15&lt;&gt;"Sin avance",IFERROR(_xlfn.FORMULATEXT(MIR_2020!BA15),CONCATENATE("=",MIR_2020!BA15)),"0"))))</f>
        <v>-</v>
      </c>
      <c r="AY8" s="67" t="str">
        <f ca="1">+MIR_2020!BB15</f>
        <v>No aplica</v>
      </c>
      <c r="AZ8" s="67" t="str">
        <f ca="1">+MIR_2020!BC15</f>
        <v>No aplica</v>
      </c>
      <c r="BA8" s="67" t="str">
        <f ca="1">+MIR_2020!BD15</f>
        <v>No aplica</v>
      </c>
      <c r="BB8" s="77" t="str">
        <f>IF(MIR_2020!BE15="","-",MIR_2020!BE15)</f>
        <v>-</v>
      </c>
      <c r="BC8" s="67">
        <f>+MIR_2020!BF15</f>
        <v>0</v>
      </c>
      <c r="BD8" s="67" t="str">
        <f ca="1">+IF(MIR_2020!BG15="","-",IF(BF8="No aplica","-",IF(MIR_2020!BG15="Sin avance","Sin avance",IF(MIR_2020!BG15&lt;&gt;"Sin avance",IFERROR(_xlfn.FORMULATEXT(MIR_2020!BG15),CONCATENATE("=",MIR_2020!BG15)),"0"))))</f>
        <v>-</v>
      </c>
      <c r="BE8" s="67" t="str">
        <f ca="1">+MIR_2020!BH15</f>
        <v>No aplica</v>
      </c>
      <c r="BF8" s="67" t="str">
        <f ca="1">+MIR_2020!BI15</f>
        <v>No aplica</v>
      </c>
      <c r="BG8" s="67" t="str">
        <f ca="1">+MIR_2020!BJ15</f>
        <v>No aplica</v>
      </c>
      <c r="BH8" s="77" t="str">
        <f>IF(MIR_2020!BK15="","-",MIR_2020!BK15)</f>
        <v>-</v>
      </c>
      <c r="BI8" s="67">
        <f>+MIR_2020!AH15</f>
        <v>96</v>
      </c>
      <c r="BJ8" s="70" t="str">
        <f ca="1">+IF(MIR_2020!AI15="","-",IF(BL8="No aplica","-",IF(MIR_2020!AI15="Sin avance","Sin avance",IF(MIR_2020!AI15&lt;&gt;"Sin avance",IFERROR(_xlfn.FORMULATEXT(MIR_2020!AI15),CONCATENATE("=",MIR_2020!AI15)),"-"))))</f>
        <v>-</v>
      </c>
      <c r="BK8" s="67" t="str">
        <f ca="1">+MIR_2020!AJ15</f>
        <v/>
      </c>
      <c r="BL8" s="67" t="str">
        <f ca="1">+MIR_2020!AK15</f>
        <v>Ingresar meta alcanzada</v>
      </c>
      <c r="BM8" s="67" t="str">
        <f ca="1">+MIR_2020!AL15</f>
        <v/>
      </c>
      <c r="BN8" s="77" t="str">
        <f>IF(MIR_2020!AM15="","-",MIR_2020!AM15)</f>
        <v>-</v>
      </c>
      <c r="BO8" s="120" t="str">
        <f>IF(MIR_2020!BL15="","-",MIR_2020!BL15)</f>
        <v>Nivel Componente no se presupuesta</v>
      </c>
      <c r="BP8" s="120" t="str">
        <f>IF(MIR_2020!BM15="","-",MIR_2020!BM15)</f>
        <v>-</v>
      </c>
      <c r="BQ8" s="120" t="str">
        <f>IF(MIR_2020!BN15="","-",MIR_2020!BN15)</f>
        <v>-</v>
      </c>
      <c r="BR8" s="120" t="str">
        <f>IF(MIR_2020!BO15="","-",MIR_2020!BO15)</f>
        <v>-</v>
      </c>
      <c r="BS8" s="73" t="str">
        <f>IF(MIR_2020!BP15="","-",MIR_2020!BP15)</f>
        <v>-</v>
      </c>
      <c r="BT8" s="120" t="str">
        <f>IF(MIR_2020!BR15="","-",MIR_2020!BR15)</f>
        <v>Nivel Componente no se presupuesta</v>
      </c>
      <c r="BU8" s="120" t="str">
        <f>IF(MIR_2020!BS15="","-",MIR_2020!BS15)</f>
        <v>-</v>
      </c>
      <c r="BV8" s="73" t="str">
        <f>IF(MIR_2020!BT15="","-",MIR_2020!BT15)</f>
        <v>-</v>
      </c>
      <c r="BW8" s="73" t="str">
        <f>IF(MIR_2020!BU15="","-",MIR_2020!BU15)</f>
        <v>-</v>
      </c>
      <c r="BX8" s="73" t="str">
        <f>IF(MIR_2020!BV15="","-",MIR_2020!BV15)</f>
        <v>-</v>
      </c>
      <c r="BY8" s="73" t="str">
        <f>IF(MIR_2020!BW15="","-",MIR_2020!BW15)</f>
        <v>-</v>
      </c>
      <c r="BZ8" s="73" t="str">
        <f>IF(MIR_2020!BX15="","-",MIR_2020!BX15)</f>
        <v>-</v>
      </c>
      <c r="CA8" s="120" t="str">
        <f>IF(MIR_2020!BY15="","-",MIR_2020!BY15)</f>
        <v>Nivel Componente no se presupuesta</v>
      </c>
      <c r="CB8" s="120" t="str">
        <f>IF(MIR_2020!BZ15="","-",MIR_2020!BZ15)</f>
        <v>-</v>
      </c>
      <c r="CC8" s="73" t="str">
        <f>IF(MIR_2020!CA15="","-",MIR_2020!CA15)</f>
        <v>-</v>
      </c>
      <c r="CD8" s="73" t="str">
        <f>IF(MIR_2020!CB15="","-",MIR_2020!CB15)</f>
        <v>-</v>
      </c>
      <c r="CE8" s="73" t="str">
        <f>IF(MIR_2020!CC15="","-",MIR_2020!CC15)</f>
        <v>-</v>
      </c>
      <c r="CF8" s="73" t="str">
        <f>IF(MIR_2020!CD15="","-",MIR_2020!CD15)</f>
        <v>-</v>
      </c>
      <c r="CG8" s="73" t="str">
        <f>IF(MIR_2020!CE15="","-",MIR_2020!CE15)</f>
        <v>-</v>
      </c>
      <c r="CH8" s="120" t="str">
        <f>IF(MIR_2020!CF15="","-",MIR_2020!CF15)</f>
        <v>Nivel Componente no se presupuesta</v>
      </c>
      <c r="CI8" s="120" t="str">
        <f>IF(MIR_2020!CG15="","-",MIR_2020!CG15)</f>
        <v>-</v>
      </c>
      <c r="CJ8" s="73" t="str">
        <f>IF(MIR_2020!CH15="","-",MIR_2020!CH15)</f>
        <v>-</v>
      </c>
      <c r="CK8" s="73" t="str">
        <f>IF(MIR_2020!CI15="","-",MIR_2020!CI15)</f>
        <v>-</v>
      </c>
      <c r="CL8" s="73" t="str">
        <f>IF(MIR_2020!CJ15="","-",MIR_2020!CJ15)</f>
        <v>-</v>
      </c>
      <c r="CM8" s="73" t="str">
        <f>IF(MIR_2020!CK15="","-",MIR_2020!CK15)</f>
        <v>-</v>
      </c>
      <c r="CN8" s="73" t="str">
        <f>IF(MIR_2020!CL15="","-",MIR_2020!CL15)</f>
        <v>-</v>
      </c>
      <c r="CO8" s="120" t="str">
        <f>IF(MIR_2020!CM15="","-",MIR_2020!CM15)</f>
        <v>Nivel Componente no se presupuesta</v>
      </c>
      <c r="CP8" s="120" t="str">
        <f>IF(MIR_2020!CN15="","-",MIR_2020!CN15)</f>
        <v>-</v>
      </c>
      <c r="CQ8" s="73" t="str">
        <f>IF(MIR_2020!CO15="","-",MIR_2020!CO15)</f>
        <v>-</v>
      </c>
      <c r="CR8" s="73" t="str">
        <f>IF(MIR_2020!CP15="","-",MIR_2020!CP15)</f>
        <v>-</v>
      </c>
      <c r="CS8" s="73" t="str">
        <f>IF(MIR_2020!CQ15="","-",MIR_2020!CQ15)</f>
        <v>-</v>
      </c>
      <c r="CT8" s="73" t="str">
        <f>IF(MIR_2020!CR15="","-",MIR_2020!CR15)</f>
        <v>-</v>
      </c>
      <c r="CU8" s="73" t="str">
        <f>IF(MIR_2020!CS15="","-",MIR_2020!CS15)</f>
        <v>-</v>
      </c>
    </row>
    <row r="9" spans="1:99" s="67" customFormat="1" ht="12.75" x14ac:dyDescent="0.3">
      <c r="A9" s="66">
        <f>+VLOOKUP($D9,Catálogos!$A$14:$E$40,5,0)</f>
        <v>2</v>
      </c>
      <c r="B9" s="68" t="str">
        <f>+VLOOKUP(D9,Catálogos!$A$14:$C$40,3,FALSE)</f>
        <v>Promover el pleno ejercicio de los derechos de acceso a la información pública y de protección de datos personales, así como la transparencia y apertura de las instituciones públicas.</v>
      </c>
      <c r="C9" s="68" t="str">
        <f>+VLOOKUP(D9,Catálogos!$A$14:$F$40,6,FALSE)</f>
        <v>Presidencia</v>
      </c>
      <c r="D9" s="67" t="str">
        <f>+MID(MIR_2020!$D$6,1,3)</f>
        <v>170</v>
      </c>
      <c r="E9" s="68" t="str">
        <f>+MID(MIR_2020!$D$6,7,150)</f>
        <v>Dirección General de Comunicación Social y Difusión</v>
      </c>
      <c r="F9" s="67" t="str">
        <f>IF(MIR_2020!B16=0,F8,MIR_2020!B16)</f>
        <v>GAC02</v>
      </c>
      <c r="G9" s="67" t="str">
        <f>IF(MIR_2020!C16=0,G8,MIR_2020!C16)</f>
        <v>Componente</v>
      </c>
      <c r="H9" s="68" t="str">
        <f>IF(MIR_2020!D16="",H8,MIR_2020!D16)</f>
        <v>2. Difusión de la identidad del INAI entre su personal a través de la ejecución de diversas estrategias de comunicación interna.</v>
      </c>
      <c r="I9" s="68" t="str">
        <f>+MIR_2020!E16</f>
        <v>Porcentaje de personas que juzgan que las actividades en materia de comunicación interna cumplen con su objetivo.</v>
      </c>
      <c r="J9" s="68" t="str">
        <f>+MIR_2020!F16</f>
        <v>Mide (mediante la Encuesta INAI de Instrumentos de Comunicación Interna o la Encuesta de Clima Organizacional) si para el personal, los instrumentos y mecanismos de comunicación interna cumplen con su propósito. 
La comunicación interna es aquella cuyo público objetivo es, principalmente, el personal que labora en la empresa. 
Nota: los resultados pueden ser desglosados por género en atención a las directrices de equidad de género del Instituto.</v>
      </c>
      <c r="K9" s="68" t="str">
        <f>+MIR_2020!G16</f>
        <v>((Cantidad de personal del INAI que opina que las herramientas de comunicación interna fueron "eficientes" o "muy eficientes" en el año en curso) / (Total del personal del INAI que opina acerca de la eficacia de los canales de comunicación interna en en el año en curso)*100</v>
      </c>
      <c r="L9" s="68" t="str">
        <f>+MIR_2020!H16</f>
        <v>Personal del INAI que opina que los canales de comunicación fueron "eficientes" o "muy eficientes": Porcentaje del total de personas a las que se les aplicó la Encuesta de Instrumentos de Comunicación Interna o la Encuesta de desarrollo organizacional que contestaron "eficiente" o "muy eficientes" en el reactivo: "¿Qué tan eficientes le parecen los canales de comunicación interna. Opciones: Muy eficientes/Eficientes/ Regulares/ Malos/ Muy malos".</v>
      </c>
      <c r="M9" s="68">
        <f>+MIR_2020!I16</f>
        <v>0</v>
      </c>
      <c r="N9" s="68">
        <f>+MIR_2020!J16</f>
        <v>0</v>
      </c>
      <c r="O9" s="68">
        <f>+MIR_2020!K16</f>
        <v>0</v>
      </c>
      <c r="P9" s="68">
        <f>+MIR_2020!L16</f>
        <v>0</v>
      </c>
      <c r="Q9" s="68">
        <f>+MIR_2020!M16</f>
        <v>0</v>
      </c>
      <c r="R9" s="68">
        <f>+MIR_2020!N16</f>
        <v>0</v>
      </c>
      <c r="S9" s="68">
        <f>+MIR_2020!O16</f>
        <v>0</v>
      </c>
      <c r="T9" s="68">
        <f>+MIR_2020!P16</f>
        <v>0</v>
      </c>
      <c r="U9" s="68">
        <f>+MIR_2020!Q16</f>
        <v>0</v>
      </c>
      <c r="V9" s="68" t="str">
        <f>IF(MIR_2020!R16=0,V8,MIR_2020!R16)</f>
        <v>Anual</v>
      </c>
      <c r="W9" s="68" t="str">
        <f>IF(MIR_2020!S16=0,W8,MIR_2020!S16)</f>
        <v>Porcentaje</v>
      </c>
      <c r="X9" s="68" t="str">
        <f>+MIR_2020!V16</f>
        <v>Calidad</v>
      </c>
      <c r="Y9" s="68" t="str">
        <f>+MIR_2020!W16</f>
        <v>Gestión</v>
      </c>
      <c r="Z9" s="68" t="str">
        <f>+MIR_2020!X16</f>
        <v>Resultados de la Encuesta de medios de comunicación interna que obra en los expedientes de la DGCSD y en la Intranet INAI (www.intranet.inai.org.mx)</v>
      </c>
      <c r="AA9" s="68" t="str">
        <f>IF(AND(MIR_2020!Y16="",H9=H8),AA8,MIR_2020!Y16)</f>
        <v>Los servidores públicos del Instituto se identifican con el Instituto y reconocen el quehacer institucional.</v>
      </c>
      <c r="AB9" s="68" t="str">
        <f>+MIR_2020!Z16</f>
        <v>Relativo</v>
      </c>
      <c r="AC9" s="68" t="str">
        <f>+MIR_2020!AA16</f>
        <v xml:space="preserve">Constante </v>
      </c>
      <c r="AD9" s="68" t="str">
        <f>+MIR_2020!AB16</f>
        <v>Ascendente</v>
      </c>
      <c r="AE9" s="76">
        <f>+MIR_2020!AC16</f>
        <v>43831</v>
      </c>
      <c r="AF9" s="76">
        <f>+MIR_2020!AD16</f>
        <v>44196</v>
      </c>
      <c r="AG9" s="67">
        <f>+MIR_2020!AE16</f>
        <v>76.5</v>
      </c>
      <c r="AH9" s="67">
        <f>+MIR_2020!AF16</f>
        <v>2017</v>
      </c>
      <c r="AI9" s="67" t="str">
        <f>+MIR_2020!AG16</f>
        <v>Se calculó la línea base con información de 2017</v>
      </c>
      <c r="AJ9" s="67">
        <f>+MIR_2020!AH16</f>
        <v>80</v>
      </c>
      <c r="AK9" s="67">
        <f>+MIR_2020!AN16</f>
        <v>0</v>
      </c>
      <c r="AL9" s="67" t="str">
        <f ca="1">IF(MIR_2020!AO16="","-",IF(AN9="No aplica","-",IF(MIR_2020!AO16="Sin avance","Sin avance",IF(MIR_2020!AO16&lt;&gt;"Sin avance",IFERROR(_xlfn.FORMULATEXT(MIR_2020!AO16),CONCATENATE("=",MIR_2020!AO16)),"0"))))</f>
        <v>-</v>
      </c>
      <c r="AM9" s="67" t="str">
        <f ca="1">+MIR_2020!AP16</f>
        <v>No aplica</v>
      </c>
      <c r="AN9" s="67" t="str">
        <f ca="1">+MIR_2020!AQ16</f>
        <v>No aplica</v>
      </c>
      <c r="AO9" s="67" t="str">
        <f ca="1">+MIR_2020!AR16</f>
        <v>No aplica</v>
      </c>
      <c r="AP9" s="77" t="str">
        <f>IF(MIR_2020!AS16="","-",MIR_2020!AS16)</f>
        <v>-</v>
      </c>
      <c r="AQ9" s="67">
        <f>+MIR_2020!AT16</f>
        <v>0</v>
      </c>
      <c r="AR9" s="67" t="str">
        <f ca="1">+IF(MIR_2020!AU16="","-",IF(AT9="No aplica","-",IF(MIR_2020!AU16="Sin avance","Sin avance",IF(MIR_2020!AU16&lt;&gt;"Sin avance",IFERROR(_xlfn.FORMULATEXT(MIR_2020!AU16),CONCATENATE("=",MIR_2020!AU16)),"0"))))</f>
        <v>-</v>
      </c>
      <c r="AS9" s="67" t="str">
        <f ca="1">+MIR_2020!AV16</f>
        <v>No aplica</v>
      </c>
      <c r="AT9" s="67" t="str">
        <f ca="1">+MIR_2020!AW16</f>
        <v>No aplica</v>
      </c>
      <c r="AU9" s="67" t="str">
        <f ca="1">+MIR_2020!AX16</f>
        <v>No aplica</v>
      </c>
      <c r="AV9" s="77" t="str">
        <f>IF(MIR_2020!AY16="","-",MIR_2020!AY16)</f>
        <v>-</v>
      </c>
      <c r="AW9" s="67">
        <f>+MIR_2020!AZ16</f>
        <v>0</v>
      </c>
      <c r="AX9" s="69" t="str">
        <f ca="1">+IF(MIR_2020!BA16="","-",IF(AZ9="No aplica","-",IF(MIR_2020!BA16="Sin avance","Sin avance",IF(MIR_2020!BA16&lt;&gt;"Sin avance",IFERROR(_xlfn.FORMULATEXT(MIR_2020!BA16),CONCATENATE("=",MIR_2020!BA16)),"0"))))</f>
        <v>-</v>
      </c>
      <c r="AY9" s="67" t="str">
        <f ca="1">+MIR_2020!BB16</f>
        <v>No aplica</v>
      </c>
      <c r="AZ9" s="67" t="str">
        <f ca="1">+MIR_2020!BC16</f>
        <v>No aplica</v>
      </c>
      <c r="BA9" s="67" t="str">
        <f ca="1">+MIR_2020!BD16</f>
        <v>No aplica</v>
      </c>
      <c r="BB9" s="77" t="str">
        <f>IF(MIR_2020!BE16="","-",MIR_2020!BE16)</f>
        <v>-</v>
      </c>
      <c r="BC9" s="67">
        <f>+MIR_2020!BF16</f>
        <v>0</v>
      </c>
      <c r="BD9" s="67" t="str">
        <f ca="1">+IF(MIR_2020!BG16="","-",IF(BF9="No aplica","-",IF(MIR_2020!BG16="Sin avance","Sin avance",IF(MIR_2020!BG16&lt;&gt;"Sin avance",IFERROR(_xlfn.FORMULATEXT(MIR_2020!BG16),CONCATENATE("=",MIR_2020!BG16)),"0"))))</f>
        <v>-</v>
      </c>
      <c r="BE9" s="67" t="str">
        <f ca="1">+MIR_2020!BH16</f>
        <v>No aplica</v>
      </c>
      <c r="BF9" s="67" t="str">
        <f ca="1">+MIR_2020!BI16</f>
        <v>No aplica</v>
      </c>
      <c r="BG9" s="67" t="str">
        <f ca="1">+MIR_2020!BJ16</f>
        <v>No aplica</v>
      </c>
      <c r="BH9" s="77" t="str">
        <f>IF(MIR_2020!BK16="","-",MIR_2020!BK16)</f>
        <v>-</v>
      </c>
      <c r="BI9" s="67">
        <f>+MIR_2020!AH16</f>
        <v>80</v>
      </c>
      <c r="BJ9" s="70" t="str">
        <f ca="1">+IF(MIR_2020!AI16="","-",IF(BL9="No aplica","-",IF(MIR_2020!AI16="Sin avance","Sin avance",IF(MIR_2020!AI16&lt;&gt;"Sin avance",IFERROR(_xlfn.FORMULATEXT(MIR_2020!AI16),CONCATENATE("=",MIR_2020!AI16)),"-"))))</f>
        <v>-</v>
      </c>
      <c r="BK9" s="67" t="str">
        <f ca="1">+MIR_2020!AJ16</f>
        <v/>
      </c>
      <c r="BL9" s="67" t="str">
        <f ca="1">+MIR_2020!AK16</f>
        <v>Ingresar meta alcanzada</v>
      </c>
      <c r="BM9" s="67" t="str">
        <f ca="1">+MIR_2020!AL16</f>
        <v/>
      </c>
      <c r="BN9" s="77" t="str">
        <f>IF(MIR_2020!AM16="","-",MIR_2020!AM16)</f>
        <v>-</v>
      </c>
      <c r="BO9" s="120" t="str">
        <f>IF(MIR_2020!BL16="","-",MIR_2020!BL16)</f>
        <v>Nivel Componente no se presupuesta</v>
      </c>
      <c r="BP9" s="120" t="str">
        <f>IF(MIR_2020!BM16="","-",MIR_2020!BM16)</f>
        <v>-</v>
      </c>
      <c r="BQ9" s="120" t="str">
        <f>IF(MIR_2020!BN16="","-",MIR_2020!BN16)</f>
        <v>-</v>
      </c>
      <c r="BR9" s="120" t="str">
        <f>IF(MIR_2020!BO16="","-",MIR_2020!BO16)</f>
        <v>-</v>
      </c>
      <c r="BS9" s="73" t="str">
        <f>IF(MIR_2020!BP16="","-",MIR_2020!BP16)</f>
        <v>-</v>
      </c>
      <c r="BT9" s="120" t="str">
        <f>IF(MIR_2020!BR16="","-",MIR_2020!BR16)</f>
        <v>Nivel Componente no se presupuesta</v>
      </c>
      <c r="BU9" s="120" t="str">
        <f>IF(MIR_2020!BS16="","-",MIR_2020!BS16)</f>
        <v>-</v>
      </c>
      <c r="BV9" s="73" t="str">
        <f>IF(MIR_2020!BT16="","-",MIR_2020!BT16)</f>
        <v>-</v>
      </c>
      <c r="BW9" s="73" t="str">
        <f>IF(MIR_2020!BU16="","-",MIR_2020!BU16)</f>
        <v>-</v>
      </c>
      <c r="BX9" s="73" t="str">
        <f>IF(MIR_2020!BV16="","-",MIR_2020!BV16)</f>
        <v>-</v>
      </c>
      <c r="BY9" s="73" t="str">
        <f>IF(MIR_2020!BW16="","-",MIR_2020!BW16)</f>
        <v>-</v>
      </c>
      <c r="BZ9" s="73" t="str">
        <f>IF(MIR_2020!BX16="","-",MIR_2020!BX16)</f>
        <v>-</v>
      </c>
      <c r="CA9" s="120" t="str">
        <f>IF(MIR_2020!BY16="","-",MIR_2020!BY16)</f>
        <v>Nivel Componente no se presupuesta</v>
      </c>
      <c r="CB9" s="120" t="str">
        <f>IF(MIR_2020!BZ16="","-",MIR_2020!BZ16)</f>
        <v>-</v>
      </c>
      <c r="CC9" s="73" t="str">
        <f>IF(MIR_2020!CA16="","-",MIR_2020!CA16)</f>
        <v>-</v>
      </c>
      <c r="CD9" s="73" t="str">
        <f>IF(MIR_2020!CB16="","-",MIR_2020!CB16)</f>
        <v>-</v>
      </c>
      <c r="CE9" s="73" t="str">
        <f>IF(MIR_2020!CC16="","-",MIR_2020!CC16)</f>
        <v>-</v>
      </c>
      <c r="CF9" s="73" t="str">
        <f>IF(MIR_2020!CD16="","-",MIR_2020!CD16)</f>
        <v>-</v>
      </c>
      <c r="CG9" s="73" t="str">
        <f>IF(MIR_2020!CE16="","-",MIR_2020!CE16)</f>
        <v>-</v>
      </c>
      <c r="CH9" s="120" t="str">
        <f>IF(MIR_2020!CF16="","-",MIR_2020!CF16)</f>
        <v>Nivel Componente no se presupuesta</v>
      </c>
      <c r="CI9" s="120" t="str">
        <f>IF(MIR_2020!CG16="","-",MIR_2020!CG16)</f>
        <v>-</v>
      </c>
      <c r="CJ9" s="73" t="str">
        <f>IF(MIR_2020!CH16="","-",MIR_2020!CH16)</f>
        <v>-</v>
      </c>
      <c r="CK9" s="73" t="str">
        <f>IF(MIR_2020!CI16="","-",MIR_2020!CI16)</f>
        <v>-</v>
      </c>
      <c r="CL9" s="73" t="str">
        <f>IF(MIR_2020!CJ16="","-",MIR_2020!CJ16)</f>
        <v>-</v>
      </c>
      <c r="CM9" s="73" t="str">
        <f>IF(MIR_2020!CK16="","-",MIR_2020!CK16)</f>
        <v>-</v>
      </c>
      <c r="CN9" s="73" t="str">
        <f>IF(MIR_2020!CL16="","-",MIR_2020!CL16)</f>
        <v>-</v>
      </c>
      <c r="CO9" s="120" t="str">
        <f>IF(MIR_2020!CM16="","-",MIR_2020!CM16)</f>
        <v>Nivel Componente no se presupuesta</v>
      </c>
      <c r="CP9" s="120" t="str">
        <f>IF(MIR_2020!CN16="","-",MIR_2020!CN16)</f>
        <v>-</v>
      </c>
      <c r="CQ9" s="73" t="str">
        <f>IF(MIR_2020!CO16="","-",MIR_2020!CO16)</f>
        <v>-</v>
      </c>
      <c r="CR9" s="73" t="str">
        <f>IF(MIR_2020!CP16="","-",MIR_2020!CP16)</f>
        <v>-</v>
      </c>
      <c r="CS9" s="73" t="str">
        <f>IF(MIR_2020!CQ16="","-",MIR_2020!CQ16)</f>
        <v>-</v>
      </c>
      <c r="CT9" s="73" t="str">
        <f>IF(MIR_2020!CR16="","-",MIR_2020!CR16)</f>
        <v>-</v>
      </c>
      <c r="CU9" s="73" t="str">
        <f>IF(MIR_2020!CS16="","-",MIR_2020!CS16)</f>
        <v>-</v>
      </c>
    </row>
    <row r="10" spans="1:99" s="67" customFormat="1" ht="12.75" x14ac:dyDescent="0.3">
      <c r="A10" s="66">
        <f>+VLOOKUP($D10,Catálogos!$A$14:$E$40,5,0)</f>
        <v>2</v>
      </c>
      <c r="B10" s="68" t="str">
        <f>+VLOOKUP(D10,Catálogos!$A$14:$C$40,3,FALSE)</f>
        <v>Promover el pleno ejercicio de los derechos de acceso a la información pública y de protección de datos personales, así como la transparencia y apertura de las instituciones públicas.</v>
      </c>
      <c r="C10" s="68" t="str">
        <f>+VLOOKUP(D10,Catálogos!$A$14:$F$40,6,FALSE)</f>
        <v>Presidencia</v>
      </c>
      <c r="D10" s="67" t="str">
        <f>+MID(MIR_2020!$D$6,1,3)</f>
        <v>170</v>
      </c>
      <c r="E10" s="68" t="str">
        <f>+MID(MIR_2020!$D$6,7,150)</f>
        <v>Dirección General de Comunicación Social y Difusión</v>
      </c>
      <c r="F10" s="67" t="str">
        <f>IF(MIR_2020!B17=0,F9,MIR_2020!B17)</f>
        <v>GOA01</v>
      </c>
      <c r="G10" s="67" t="str">
        <f>IF(MIR_2020!C17=0,G9,MIR_2020!C17)</f>
        <v>Actividad</v>
      </c>
      <c r="H10" s="68" t="str">
        <f>IF(MIR_2020!D17="",H9,MIR_2020!D17)</f>
        <v>1.1 Ejecución de campaña institucional en medios para posicionar las atribuciones e identidad gráfica del Instituto.</v>
      </c>
      <c r="I10" s="68" t="str">
        <f>+MIR_2020!E17</f>
        <v>Porcentaje de cumplimiento de las actividades calendarizadas para la realización de la campaña.</v>
      </c>
      <c r="J10" s="68" t="str">
        <f>+MIR_2020!F17</f>
        <v>Muestra el porcentaje de avance en el total de actividades consideradas dentro del calendario para la ejecución de la campaña institucional.
Nota: la campaña contemplará la equidad de género en su elaboración en atención a las directrices de equidad de género del Instituto.</v>
      </c>
      <c r="K10" s="68" t="str">
        <f>+MIR_2020!G17</f>
        <v>(Número de actividades calendarizadas cumplidas / Número de actividades totales consideradas) * 100</v>
      </c>
      <c r="L10" s="68" t="str">
        <f>+MIR_2020!H17</f>
        <v>Número de actividades calendarizadas cumplidas: Total de acciones realizadas para la producción y difusión de la campaña.</v>
      </c>
      <c r="M10" s="68" t="str">
        <f>+MIR_2020!I17</f>
        <v>Número de actividades calendarizadas totales: Total de acciones planteadas para la producción y difusión de la campaña planteada.</v>
      </c>
      <c r="N10" s="68">
        <f>+MIR_2020!J17</f>
        <v>0</v>
      </c>
      <c r="O10" s="68">
        <f>+MIR_2020!K17</f>
        <v>0</v>
      </c>
      <c r="P10" s="68">
        <f>+MIR_2020!L17</f>
        <v>0</v>
      </c>
      <c r="Q10" s="68">
        <f>+MIR_2020!M17</f>
        <v>0</v>
      </c>
      <c r="R10" s="68">
        <f>+MIR_2020!N17</f>
        <v>0</v>
      </c>
      <c r="S10" s="68">
        <f>+MIR_2020!O17</f>
        <v>0</v>
      </c>
      <c r="T10" s="68">
        <f>+MIR_2020!P17</f>
        <v>0</v>
      </c>
      <c r="U10" s="68">
        <f>+MIR_2020!Q17</f>
        <v>0</v>
      </c>
      <c r="V10" s="68" t="str">
        <f>IF(MIR_2020!R17=0,V9,MIR_2020!R17)</f>
        <v>Anual</v>
      </c>
      <c r="W10" s="68" t="str">
        <f>IF(MIR_2020!S17=0,W9,MIR_2020!S17)</f>
        <v>Porcentaje</v>
      </c>
      <c r="X10" s="68" t="str">
        <f>+MIR_2020!V17</f>
        <v>Eficacia</v>
      </c>
      <c r="Y10" s="68" t="str">
        <f>+MIR_2020!W17</f>
        <v>Gestión</v>
      </c>
      <c r="Z10" s="68" t="str">
        <f>+MIR_2020!X17</f>
        <v xml:space="preserve">Expediente de transmisión de campaña en medios de comunicación que obra en el archivo de la DGCSD. Los materiales de la campaña institucional producidos se pueden consultar en el Sitio Web del INAI. </v>
      </c>
      <c r="AA10" s="68" t="str">
        <f>IF(AND(MIR_2020!Y17="",H10=H9),AA9,MIR_2020!Y17)</f>
        <v>La población objetivo muestra interés por la campaña institucional.</v>
      </c>
      <c r="AB10" s="68" t="str">
        <f>+MIR_2020!Z17</f>
        <v>Relativo</v>
      </c>
      <c r="AC10" s="68" t="str">
        <f>+MIR_2020!AA17</f>
        <v>Acumulada</v>
      </c>
      <c r="AD10" s="68" t="str">
        <f>+MIR_2020!AB17</f>
        <v>Ascendente</v>
      </c>
      <c r="AE10" s="76">
        <f>+MIR_2020!AC17</f>
        <v>43831</v>
      </c>
      <c r="AF10" s="76">
        <f>+MIR_2020!AD17</f>
        <v>44196</v>
      </c>
      <c r="AG10" s="67">
        <f>+MIR_2020!AE17</f>
        <v>100</v>
      </c>
      <c r="AH10" s="67">
        <f>+MIR_2020!AF17</f>
        <v>2016</v>
      </c>
      <c r="AI10" s="67" t="str">
        <f>+MIR_2020!AG17</f>
        <v>Se calculó la línea base con información de 2016</v>
      </c>
      <c r="AJ10" s="67">
        <f>+MIR_2020!AH17</f>
        <v>100</v>
      </c>
      <c r="AK10" s="67">
        <f>+MIR_2020!AN17</f>
        <v>0</v>
      </c>
      <c r="AL10" s="67" t="str">
        <f ca="1">IF(MIR_2020!AO17="","-",IF(AN10="No aplica","-",IF(MIR_2020!AO17="Sin avance","Sin avance",IF(MIR_2020!AO17&lt;&gt;"Sin avance",IFERROR(_xlfn.FORMULATEXT(MIR_2020!AO17),CONCATENATE("=",MIR_2020!AO17)),"0"))))</f>
        <v>-</v>
      </c>
      <c r="AM10" s="67" t="str">
        <f ca="1">+MIR_2020!AP17</f>
        <v>No aplica</v>
      </c>
      <c r="AN10" s="67" t="str">
        <f ca="1">+MIR_2020!AQ17</f>
        <v>No aplica</v>
      </c>
      <c r="AO10" s="67" t="str">
        <f ca="1">+MIR_2020!AR17</f>
        <v>No aplica</v>
      </c>
      <c r="AP10" s="77" t="str">
        <f>IF(MIR_2020!AS17="","-",MIR_2020!AS17)</f>
        <v>-</v>
      </c>
      <c r="AQ10" s="67">
        <f>+MIR_2020!AT17</f>
        <v>0</v>
      </c>
      <c r="AR10" s="67" t="str">
        <f ca="1">+IF(MIR_2020!AU17="","-",IF(AT10="No aplica","-",IF(MIR_2020!AU17="Sin avance","Sin avance",IF(MIR_2020!AU17&lt;&gt;"Sin avance",IFERROR(_xlfn.FORMULATEXT(MIR_2020!AU17),CONCATENATE("=",MIR_2020!AU17)),"0"))))</f>
        <v>-</v>
      </c>
      <c r="AS10" s="67" t="str">
        <f ca="1">+MIR_2020!AV17</f>
        <v>No aplica</v>
      </c>
      <c r="AT10" s="67" t="str">
        <f ca="1">+MIR_2020!AW17</f>
        <v>No aplica</v>
      </c>
      <c r="AU10" s="67" t="str">
        <f ca="1">+MIR_2020!AX17</f>
        <v>No aplica</v>
      </c>
      <c r="AV10" s="77" t="str">
        <f>IF(MIR_2020!AY17="","-",MIR_2020!AY17)</f>
        <v>-</v>
      </c>
      <c r="AW10" s="67">
        <f>+MIR_2020!AZ17</f>
        <v>0</v>
      </c>
      <c r="AX10" s="69" t="str">
        <f ca="1">+IF(MIR_2020!BA17="","-",IF(AZ10="No aplica","-",IF(MIR_2020!BA17="Sin avance","Sin avance",IF(MIR_2020!BA17&lt;&gt;"Sin avance",IFERROR(_xlfn.FORMULATEXT(MIR_2020!BA17),CONCATENATE("=",MIR_2020!BA17)),"0"))))</f>
        <v>-</v>
      </c>
      <c r="AY10" s="67" t="str">
        <f ca="1">+MIR_2020!BB17</f>
        <v>No aplica</v>
      </c>
      <c r="AZ10" s="67" t="str">
        <f ca="1">+MIR_2020!BC17</f>
        <v>No aplica</v>
      </c>
      <c r="BA10" s="67" t="str">
        <f ca="1">+MIR_2020!BD17</f>
        <v>No aplica</v>
      </c>
      <c r="BB10" s="77" t="str">
        <f>IF(MIR_2020!BE17="","-",MIR_2020!BE17)</f>
        <v>-</v>
      </c>
      <c r="BC10" s="67">
        <f>+MIR_2020!BF17</f>
        <v>0</v>
      </c>
      <c r="BD10" s="67" t="str">
        <f ca="1">+IF(MIR_2020!BG17="","-",IF(BF10="No aplica","-",IF(MIR_2020!BG17="Sin avance","Sin avance",IF(MIR_2020!BG17&lt;&gt;"Sin avance",IFERROR(_xlfn.FORMULATEXT(MIR_2020!BG17),CONCATENATE("=",MIR_2020!BG17)),"0"))))</f>
        <v>-</v>
      </c>
      <c r="BE10" s="67" t="str">
        <f ca="1">+MIR_2020!BH17</f>
        <v>No aplica</v>
      </c>
      <c r="BF10" s="67" t="str">
        <f ca="1">+MIR_2020!BI17</f>
        <v>No aplica</v>
      </c>
      <c r="BG10" s="67" t="str">
        <f ca="1">+MIR_2020!BJ17</f>
        <v>No aplica</v>
      </c>
      <c r="BH10" s="77" t="str">
        <f>IF(MIR_2020!BK17="","-",MIR_2020!BK17)</f>
        <v>-</v>
      </c>
      <c r="BI10" s="67">
        <f>+MIR_2020!AH17</f>
        <v>100</v>
      </c>
      <c r="BJ10" s="70" t="str">
        <f ca="1">+IF(MIR_2020!AI17="","-",IF(BL10="No aplica","-",IF(MIR_2020!AI17="Sin avance","Sin avance",IF(MIR_2020!AI17&lt;&gt;"Sin avance",IFERROR(_xlfn.FORMULATEXT(MIR_2020!AI17),CONCATENATE("=",MIR_2020!AI17)),"-"))))</f>
        <v>-</v>
      </c>
      <c r="BK10" s="67" t="str">
        <f ca="1">+MIR_2020!AJ17</f>
        <v/>
      </c>
      <c r="BL10" s="67" t="str">
        <f ca="1">+MIR_2020!AK17</f>
        <v>Ingresar meta alcanzada</v>
      </c>
      <c r="BM10" s="67" t="str">
        <f ca="1">+MIR_2020!AL17</f>
        <v/>
      </c>
      <c r="BN10" s="77" t="str">
        <f>IF(MIR_2020!AM17="","-",MIR_2020!AM17)</f>
        <v>-</v>
      </c>
      <c r="BO10" s="120" t="str">
        <f>IF(MIR_2020!BL17="","-",MIR_2020!BL17)</f>
        <v>GOA01.01</v>
      </c>
      <c r="BP10" s="120" t="str">
        <f>IF(MIR_2020!BM17="","-",MIR_2020!BM17)</f>
        <v>Servicios de difusión institucional en medios de comunicación (periódicos, revistas, internet, medios complementarios, etc), asociados con la campaña institucional.</v>
      </c>
      <c r="BQ10" s="120">
        <f>IF(MIR_2020!BN17="","-",MIR_2020!BN17)</f>
        <v>36101</v>
      </c>
      <c r="BR10" s="120" t="str">
        <f>IF(MIR_2020!BO17="","-",MIR_2020!BO17)</f>
        <v>Difusión de mensajes sobre programas y actividades gubernamentales</v>
      </c>
      <c r="BS10" s="73">
        <f>IF(MIR_2020!BP17="","-",MIR_2020!BP17)</f>
        <v>5387066</v>
      </c>
      <c r="BT10" s="120">
        <f>IF(MIR_2020!BR17="","-",MIR_2020!BR17)</f>
        <v>36101</v>
      </c>
      <c r="BU10" s="120" t="str">
        <f>IF(MIR_2020!BS17="","-",MIR_2020!BS17)</f>
        <v>Difusión de mensajes sobre programas y actividades gubernamentales</v>
      </c>
      <c r="BV10" s="73">
        <f>IF(MIR_2020!BT17="","-",MIR_2020!BT17)</f>
        <v>5000000</v>
      </c>
      <c r="BW10" s="73">
        <f>IF(MIR_2020!BU17="","-",MIR_2020!BU17)</f>
        <v>0</v>
      </c>
      <c r="BX10" s="73">
        <f>IF(MIR_2020!BV17="","-",MIR_2020!BV17)</f>
        <v>0</v>
      </c>
      <c r="BY10" s="73">
        <f>IF(MIR_2020!BW17="","-",MIR_2020!BW17)</f>
        <v>0</v>
      </c>
      <c r="BZ10" s="73">
        <f>IF(MIR_2020!BX17="","-",MIR_2020!BX17)</f>
        <v>5000000</v>
      </c>
      <c r="CA10" s="120">
        <f>IF(MIR_2020!BY17="","-",MIR_2020!BY17)</f>
        <v>36101</v>
      </c>
      <c r="CB10" s="120" t="str">
        <f>IF(MIR_2020!BZ17="","-",MIR_2020!BZ17)</f>
        <v>Difusión de mensajes sobre programas y actividades gubernamentales</v>
      </c>
      <c r="CC10" s="73">
        <f>IF(MIR_2020!CA17="","-",MIR_2020!CA17)</f>
        <v>5494568.0999999996</v>
      </c>
      <c r="CD10" s="73">
        <f>IF(MIR_2020!CB17="","-",MIR_2020!CB17)</f>
        <v>0</v>
      </c>
      <c r="CE10" s="73">
        <f>IF(MIR_2020!CC17="","-",MIR_2020!CC17)</f>
        <v>0</v>
      </c>
      <c r="CF10" s="73">
        <f>IF(MIR_2020!CD17="","-",MIR_2020!CD17)</f>
        <v>0</v>
      </c>
      <c r="CG10" s="73">
        <f>IF(MIR_2020!CE17="","-",MIR_2020!CE17)</f>
        <v>5494568.0999999996</v>
      </c>
      <c r="CH10" s="120" t="str">
        <f>IF(MIR_2020!CF17="","-",MIR_2020!CF17)</f>
        <v>-</v>
      </c>
      <c r="CI10" s="120" t="str">
        <f>IF(MIR_2020!CG17="","-",MIR_2020!CG17)</f>
        <v>-</v>
      </c>
      <c r="CJ10" s="73" t="str">
        <f>IF(MIR_2020!CH17="","-",MIR_2020!CH17)</f>
        <v>-</v>
      </c>
      <c r="CK10" s="73" t="str">
        <f>IF(MIR_2020!CI17="","-",MIR_2020!CI17)</f>
        <v>-</v>
      </c>
      <c r="CL10" s="73" t="str">
        <f>IF(MIR_2020!CJ17="","-",MIR_2020!CJ17)</f>
        <v>-</v>
      </c>
      <c r="CM10" s="73" t="str">
        <f>IF(MIR_2020!CK17="","-",MIR_2020!CK17)</f>
        <v>-</v>
      </c>
      <c r="CN10" s="73" t="str">
        <f>IF(MIR_2020!CL17="","-",MIR_2020!CL17)</f>
        <v>-</v>
      </c>
      <c r="CO10" s="120" t="str">
        <f>IF(MIR_2020!CM17="","-",MIR_2020!CM17)</f>
        <v>-</v>
      </c>
      <c r="CP10" s="120" t="str">
        <f>IF(MIR_2020!CN17="","-",MIR_2020!CN17)</f>
        <v>-</v>
      </c>
      <c r="CQ10" s="73" t="str">
        <f>IF(MIR_2020!CO17="","-",MIR_2020!CO17)</f>
        <v>-</v>
      </c>
      <c r="CR10" s="73" t="str">
        <f>IF(MIR_2020!CP17="","-",MIR_2020!CP17)</f>
        <v>-</v>
      </c>
      <c r="CS10" s="73" t="str">
        <f>IF(MIR_2020!CQ17="","-",MIR_2020!CQ17)</f>
        <v>-</v>
      </c>
      <c r="CT10" s="73" t="str">
        <f>IF(MIR_2020!CR17="","-",MIR_2020!CR17)</f>
        <v>-</v>
      </c>
      <c r="CU10" s="73" t="str">
        <f>IF(MIR_2020!CS17="","-",MIR_2020!CS17)</f>
        <v>-</v>
      </c>
    </row>
    <row r="11" spans="1:99" s="67" customFormat="1" ht="12.75" x14ac:dyDescent="0.3">
      <c r="A11" s="66">
        <f>+VLOOKUP($D11,Catálogos!$A$14:$E$40,5,0)</f>
        <v>2</v>
      </c>
      <c r="B11" s="68" t="str">
        <f>+VLOOKUP(D11,Catálogos!$A$14:$C$40,3,FALSE)</f>
        <v>Promover el pleno ejercicio de los derechos de acceso a la información pública y de protección de datos personales, así como la transparencia y apertura de las instituciones públicas.</v>
      </c>
      <c r="C11" s="68" t="str">
        <f>+VLOOKUP(D11,Catálogos!$A$14:$F$40,6,FALSE)</f>
        <v>Presidencia</v>
      </c>
      <c r="D11" s="67" t="str">
        <f>+MID(MIR_2020!$D$6,1,3)</f>
        <v>170</v>
      </c>
      <c r="E11" s="68" t="str">
        <f>+MID(MIR_2020!$D$6,7,150)</f>
        <v>Dirección General de Comunicación Social y Difusión</v>
      </c>
      <c r="F11" s="67" t="str">
        <f>IF(MIR_2020!B18=0,F10,MIR_2020!B18)</f>
        <v>GOA01</v>
      </c>
      <c r="G11" s="67" t="str">
        <f>IF(MIR_2020!C18=0,G10,MIR_2020!C18)</f>
        <v>Actividad</v>
      </c>
      <c r="H11" s="68" t="str">
        <f>IF(MIR_2020!D18="",H10,MIR_2020!D18)</f>
        <v>1.1 Ejecución de campaña institucional en medios para posicionar las atribuciones e identidad gráfica del Instituto.</v>
      </c>
      <c r="I11" s="68" t="str">
        <f>+MIR_2020!E18</f>
        <v>Porcentaje de efectividad del presupuesto destinado a la difusión de la campaña en distintos canales.</v>
      </c>
      <c r="J11" s="68" t="str">
        <f>+MIR_2020!F18</f>
        <v>Muestra el porcentaje del presupuesto para la difusión de la campaña institucional por distintos canales ejercido contra el planeado, mismo que tiene injerencia en el alcance del público potencial.</v>
      </c>
      <c r="K11" s="68" t="str">
        <f>+MIR_2020!G18</f>
        <v>(Cantidad ejercida para la difusión de la campaña institucional / Cantidad presupuestada para la difusión de la campaña institucional) * 100</v>
      </c>
      <c r="L11" s="68" t="str">
        <f>+MIR_2020!H18</f>
        <v xml:space="preserve">Cantidad presupuestada para la difusión de la campaña institucional: Monto publicado en el Portal de Transparencia, correspondientes al artículo 70, gracción XXI de la Ley General de Transparencia y Acceso a la Información Pública. </v>
      </c>
      <c r="M11" s="68" t="str">
        <f>+MIR_2020!I18</f>
        <v xml:space="preserve">Cantidad ejercida para la difusión de la campaña institucional: Monto publicado en el Portal de Transparencia, correspondientes al artículo 70, gracción XXI de la Ley General de Transparencia y Acceso a la Información Pública. </v>
      </c>
      <c r="N11" s="68">
        <f>+MIR_2020!J18</f>
        <v>0</v>
      </c>
      <c r="O11" s="68">
        <f>+MIR_2020!K18</f>
        <v>0</v>
      </c>
      <c r="P11" s="68">
        <f>+MIR_2020!L18</f>
        <v>0</v>
      </c>
      <c r="Q11" s="68">
        <f>+MIR_2020!M18</f>
        <v>0</v>
      </c>
      <c r="R11" s="68">
        <f>+MIR_2020!N18</f>
        <v>0</v>
      </c>
      <c r="S11" s="68">
        <f>+MIR_2020!O18</f>
        <v>0</v>
      </c>
      <c r="T11" s="68">
        <f>+MIR_2020!P18</f>
        <v>0</v>
      </c>
      <c r="U11" s="68">
        <f>+MIR_2020!Q18</f>
        <v>0</v>
      </c>
      <c r="V11" s="68" t="str">
        <f>IF(MIR_2020!R18=0,V10,MIR_2020!R18)</f>
        <v>Anual</v>
      </c>
      <c r="W11" s="68" t="str">
        <f>IF(MIR_2020!S18=0,W10,MIR_2020!S18)</f>
        <v>Porcentaje</v>
      </c>
      <c r="X11" s="68" t="str">
        <f>+MIR_2020!V18</f>
        <v>Eficacia</v>
      </c>
      <c r="Y11" s="68" t="str">
        <f>+MIR_2020!W18</f>
        <v>Gestión</v>
      </c>
      <c r="Z11" s="68" t="str">
        <f>+MIR_2020!X18</f>
        <v xml:space="preserve">Obligaciones publicadas en el Portal de Transparencia, correspondientes al artículo 70, gracción XXI de la Ley General de Transparencia y Acceso a la Información Pública. </v>
      </c>
      <c r="AA11" s="68" t="str">
        <f>IF(AND(MIR_2020!Y18="",H11=H10),AA10,MIR_2020!Y18)</f>
        <v>La población objetivo muestra interés por la campaña institucional.</v>
      </c>
      <c r="AB11" s="68" t="str">
        <f>+MIR_2020!Z18</f>
        <v>Relativo</v>
      </c>
      <c r="AC11" s="68" t="str">
        <f>+MIR_2020!AA18</f>
        <v>Acumulada</v>
      </c>
      <c r="AD11" s="68" t="str">
        <f>+MIR_2020!AB18</f>
        <v>Ascendente</v>
      </c>
      <c r="AE11" s="76">
        <f>+MIR_2020!AC18</f>
        <v>43831</v>
      </c>
      <c r="AF11" s="76">
        <f>+MIR_2020!AD18</f>
        <v>44196</v>
      </c>
      <c r="AG11" s="67">
        <f>+MIR_2020!AE18</f>
        <v>27</v>
      </c>
      <c r="AH11" s="67">
        <f>+MIR_2020!AF18</f>
        <v>2017</v>
      </c>
      <c r="AI11" s="67" t="str">
        <f>+MIR_2020!AG18</f>
        <v>Se calculó la línea base con información de 2017</v>
      </c>
      <c r="AJ11" s="67">
        <f>+MIR_2020!AH18</f>
        <v>87</v>
      </c>
      <c r="AK11" s="67">
        <f>+MIR_2020!AN18</f>
        <v>0</v>
      </c>
      <c r="AL11" s="67" t="str">
        <f ca="1">IF(MIR_2020!AO18="","-",IF(AN11="No aplica","-",IF(MIR_2020!AO18="Sin avance","Sin avance",IF(MIR_2020!AO18&lt;&gt;"Sin avance",IFERROR(_xlfn.FORMULATEXT(MIR_2020!AO18),CONCATENATE("=",MIR_2020!AO18)),"0"))))</f>
        <v>-</v>
      </c>
      <c r="AM11" s="67" t="str">
        <f ca="1">+MIR_2020!AP18</f>
        <v>No aplica</v>
      </c>
      <c r="AN11" s="67" t="str">
        <f ca="1">+MIR_2020!AQ18</f>
        <v>No aplica</v>
      </c>
      <c r="AO11" s="67" t="str">
        <f ca="1">+MIR_2020!AR18</f>
        <v>No aplica</v>
      </c>
      <c r="AP11" s="77" t="str">
        <f>IF(MIR_2020!AS18="","-",MIR_2020!AS18)</f>
        <v>-</v>
      </c>
      <c r="AQ11" s="67">
        <f>+MIR_2020!AT18</f>
        <v>0</v>
      </c>
      <c r="AR11" s="67" t="str">
        <f ca="1">+IF(MIR_2020!AU18="","-",IF(AT11="No aplica","-",IF(MIR_2020!AU18="Sin avance","Sin avance",IF(MIR_2020!AU18&lt;&gt;"Sin avance",IFERROR(_xlfn.FORMULATEXT(MIR_2020!AU18),CONCATENATE("=",MIR_2020!AU18)),"0"))))</f>
        <v>-</v>
      </c>
      <c r="AS11" s="67" t="str">
        <f ca="1">+MIR_2020!AV18</f>
        <v>No aplica</v>
      </c>
      <c r="AT11" s="67" t="str">
        <f ca="1">+MIR_2020!AW18</f>
        <v>No aplica</v>
      </c>
      <c r="AU11" s="67" t="str">
        <f ca="1">+MIR_2020!AX18</f>
        <v>No aplica</v>
      </c>
      <c r="AV11" s="77" t="str">
        <f>IF(MIR_2020!AY18="","-",MIR_2020!AY18)</f>
        <v>-</v>
      </c>
      <c r="AW11" s="67">
        <f>+MIR_2020!AZ18</f>
        <v>0</v>
      </c>
      <c r="AX11" s="69" t="str">
        <f ca="1">+IF(MIR_2020!BA18="","-",IF(AZ11="No aplica","-",IF(MIR_2020!BA18="Sin avance","Sin avance",IF(MIR_2020!BA18&lt;&gt;"Sin avance",IFERROR(_xlfn.FORMULATEXT(MIR_2020!BA18),CONCATENATE("=",MIR_2020!BA18)),"0"))))</f>
        <v>-</v>
      </c>
      <c r="AY11" s="67" t="str">
        <f ca="1">+MIR_2020!BB18</f>
        <v>No aplica</v>
      </c>
      <c r="AZ11" s="67" t="str">
        <f ca="1">+MIR_2020!BC18</f>
        <v>No aplica</v>
      </c>
      <c r="BA11" s="67" t="str">
        <f ca="1">+MIR_2020!BD18</f>
        <v>No aplica</v>
      </c>
      <c r="BB11" s="77" t="str">
        <f>IF(MIR_2020!BE18="","-",MIR_2020!BE18)</f>
        <v>-</v>
      </c>
      <c r="BC11" s="67">
        <f>+MIR_2020!BF18</f>
        <v>0</v>
      </c>
      <c r="BD11" s="67" t="str">
        <f ca="1">+IF(MIR_2020!BG18="","-",IF(BF11="No aplica","-",IF(MIR_2020!BG18="Sin avance","Sin avance",IF(MIR_2020!BG18&lt;&gt;"Sin avance",IFERROR(_xlfn.FORMULATEXT(MIR_2020!BG18),CONCATENATE("=",MIR_2020!BG18)),"0"))))</f>
        <v>-</v>
      </c>
      <c r="BE11" s="67" t="str">
        <f ca="1">+MIR_2020!BH18</f>
        <v>No aplica</v>
      </c>
      <c r="BF11" s="67" t="str">
        <f ca="1">+MIR_2020!BI18</f>
        <v>No aplica</v>
      </c>
      <c r="BG11" s="67" t="str">
        <f ca="1">+MIR_2020!BJ18</f>
        <v>No aplica</v>
      </c>
      <c r="BH11" s="77" t="str">
        <f>IF(MIR_2020!BK18="","-",MIR_2020!BK18)</f>
        <v>-</v>
      </c>
      <c r="BI11" s="67">
        <f>+MIR_2020!AH18</f>
        <v>87</v>
      </c>
      <c r="BJ11" s="70" t="str">
        <f ca="1">+IF(MIR_2020!AI18="","-",IF(BL11="No aplica","-",IF(MIR_2020!AI18="Sin avance","Sin avance",IF(MIR_2020!AI18&lt;&gt;"Sin avance",IFERROR(_xlfn.FORMULATEXT(MIR_2020!AI18),CONCATENATE("=",MIR_2020!AI18)),"-"))))</f>
        <v>-</v>
      </c>
      <c r="BK11" s="67" t="str">
        <f ca="1">+MIR_2020!AJ18</f>
        <v/>
      </c>
      <c r="BL11" s="67" t="str">
        <f ca="1">+MIR_2020!AK18</f>
        <v>Ingresar meta alcanzada</v>
      </c>
      <c r="BM11" s="67" t="str">
        <f ca="1">+MIR_2020!AL18</f>
        <v/>
      </c>
      <c r="BN11" s="77" t="str">
        <f>IF(MIR_2020!AM18="","-",MIR_2020!AM18)</f>
        <v>-</v>
      </c>
      <c r="BO11" s="120" t="str">
        <f>IF(MIR_2020!BL18="","-",MIR_2020!BL18)</f>
        <v>-</v>
      </c>
      <c r="BP11" s="120" t="str">
        <f>IF(MIR_2020!BM18="","-",MIR_2020!BM18)</f>
        <v>-</v>
      </c>
      <c r="BQ11" s="120" t="str">
        <f>IF(MIR_2020!BN18="","-",MIR_2020!BN18)</f>
        <v>-</v>
      </c>
      <c r="BR11" s="120" t="str">
        <f>IF(MIR_2020!BO18="","-",MIR_2020!BO18)</f>
        <v>-</v>
      </c>
      <c r="BS11" s="73" t="str">
        <f>IF(MIR_2020!BP18="","-",MIR_2020!BP18)</f>
        <v>-</v>
      </c>
      <c r="BT11" s="120" t="str">
        <f>IF(MIR_2020!BR18="","-",MIR_2020!BR18)</f>
        <v>-</v>
      </c>
      <c r="BU11" s="120" t="str">
        <f>IF(MIR_2020!BS18="","-",MIR_2020!BS18)</f>
        <v>-</v>
      </c>
      <c r="BV11" s="73" t="str">
        <f>IF(MIR_2020!BT18="","-",MIR_2020!BT18)</f>
        <v>-</v>
      </c>
      <c r="BW11" s="73" t="str">
        <f>IF(MIR_2020!BU18="","-",MIR_2020!BU18)</f>
        <v>-</v>
      </c>
      <c r="BX11" s="73" t="str">
        <f>IF(MIR_2020!BV18="","-",MIR_2020!BV18)</f>
        <v>-</v>
      </c>
      <c r="BY11" s="73" t="str">
        <f>IF(MIR_2020!BW18="","-",MIR_2020!BW18)</f>
        <v>-</v>
      </c>
      <c r="BZ11" s="73" t="str">
        <f>IF(MIR_2020!BX18="","-",MIR_2020!BX18)</f>
        <v>-</v>
      </c>
      <c r="CA11" s="120">
        <f>IF(MIR_2020!BY19="","-",MIR_2020!BY19)</f>
        <v>36101</v>
      </c>
      <c r="CB11" s="120" t="str">
        <f>IF(MIR_2020!BZ19="","-",MIR_2020!BZ19)</f>
        <v>Difusión de mensajes sobre programas y actividades gubernamentales</v>
      </c>
      <c r="CC11" s="73">
        <f>IF(MIR_2020!CA19="","-",MIR_2020!CA19)</f>
        <v>435066.31000000006</v>
      </c>
      <c r="CD11" s="73">
        <f>IF(MIR_2020!CB19="","-",MIR_2020!CB19)</f>
        <v>0</v>
      </c>
      <c r="CE11" s="73">
        <f>IF(MIR_2020!CC19="","-",MIR_2020!CC19)</f>
        <v>0</v>
      </c>
      <c r="CF11" s="73">
        <f>IF(MIR_2020!CD19="","-",MIR_2020!CD19)</f>
        <v>0</v>
      </c>
      <c r="CG11" s="73">
        <f>IF(MIR_2020!CE19="","-",MIR_2020!CE19)</f>
        <v>435066.31000000006</v>
      </c>
      <c r="CH11" s="120" t="str">
        <f>IF(MIR_2020!CF18="","-",MIR_2020!CF18)</f>
        <v>-</v>
      </c>
      <c r="CI11" s="120" t="str">
        <f>IF(MIR_2020!CG18="","-",MIR_2020!CG18)</f>
        <v>-</v>
      </c>
      <c r="CJ11" s="73" t="str">
        <f>IF(MIR_2020!CH18="","-",MIR_2020!CH18)</f>
        <v>-</v>
      </c>
      <c r="CK11" s="73" t="str">
        <f>IF(MIR_2020!CI18="","-",MIR_2020!CI18)</f>
        <v>-</v>
      </c>
      <c r="CL11" s="73" t="str">
        <f>IF(MIR_2020!CJ18="","-",MIR_2020!CJ18)</f>
        <v>-</v>
      </c>
      <c r="CM11" s="73" t="str">
        <f>IF(MIR_2020!CK18="","-",MIR_2020!CK18)</f>
        <v>-</v>
      </c>
      <c r="CN11" s="73" t="str">
        <f>IF(MIR_2020!CL18="","-",MIR_2020!CL18)</f>
        <v>-</v>
      </c>
      <c r="CO11" s="120" t="str">
        <f>IF(MIR_2020!CM18="","-",MIR_2020!CM18)</f>
        <v>-</v>
      </c>
      <c r="CP11" s="120" t="str">
        <f>IF(MIR_2020!CN18="","-",MIR_2020!CN18)</f>
        <v>-</v>
      </c>
      <c r="CQ11" s="73" t="str">
        <f>IF(MIR_2020!CO18="","-",MIR_2020!CO18)</f>
        <v>-</v>
      </c>
      <c r="CR11" s="73" t="str">
        <f>IF(MIR_2020!CP18="","-",MIR_2020!CP18)</f>
        <v>-</v>
      </c>
      <c r="CS11" s="73" t="str">
        <f>IF(MIR_2020!CQ18="","-",MIR_2020!CQ18)</f>
        <v>-</v>
      </c>
      <c r="CT11" s="73" t="str">
        <f>IF(MIR_2020!CR18="","-",MIR_2020!CR18)</f>
        <v>-</v>
      </c>
      <c r="CU11" s="73" t="str">
        <f>IF(MIR_2020!CS18="","-",MIR_2020!CS18)</f>
        <v>-</v>
      </c>
    </row>
    <row r="12" spans="1:99" s="67" customFormat="1" ht="12.75" x14ac:dyDescent="0.3">
      <c r="A12" s="66">
        <f>+VLOOKUP($D12,Catálogos!$A$14:$E$40,5,0)</f>
        <v>2</v>
      </c>
      <c r="B12" s="68" t="str">
        <f>+VLOOKUP(D12,Catálogos!$A$14:$C$40,3,FALSE)</f>
        <v>Promover el pleno ejercicio de los derechos de acceso a la información pública y de protección de datos personales, así como la transparencia y apertura de las instituciones públicas.</v>
      </c>
      <c r="C12" s="68" t="str">
        <f>+VLOOKUP(D12,Catálogos!$A$14:$F$40,6,FALSE)</f>
        <v>Presidencia</v>
      </c>
      <c r="D12" s="67" t="str">
        <f>+MID(MIR_2020!$D$6,1,3)</f>
        <v>170</v>
      </c>
      <c r="E12" s="68" t="str">
        <f>+MID(MIR_2020!$D$6,7,150)</f>
        <v>Dirección General de Comunicación Social y Difusión</v>
      </c>
      <c r="F12" s="67" t="str">
        <f>IF(MIR_2020!B19=0,F11,MIR_2020!B19)</f>
        <v>GOA02</v>
      </c>
      <c r="G12" s="67" t="str">
        <f>IF(MIR_2020!C19=0,G11,MIR_2020!C19)</f>
        <v>Actividad</v>
      </c>
      <c r="H12" s="68" t="str">
        <f>IF(MIR_2020!D19="",H11,MIR_2020!D19)</f>
        <v>1.2 Aplicación de instrumentos de investigación para conocer la percepción ciudadana y de los medios de comunicación acerca del quehacer y la identidad institucional, así como de los derechos tutelados por el INAI.</v>
      </c>
      <c r="I12" s="68" t="str">
        <f>+MIR_2020!E19</f>
        <v>Porcentaje de aplicación de instrumentos de investigación planeados en el año planteados en la Política General de Comunicación Social del año.</v>
      </c>
      <c r="J12" s="68" t="str">
        <f>+MIR_2020!F19</f>
        <v>Muestra el porcentaje de avance en la aplicación de instrumentos de investigación para conocer la percepción ciudadana y de los medios de comunicación acerca del quehacer y la identidad institucional, así como de los derechos tutelados por el INAI.</v>
      </c>
      <c r="K12" s="68" t="str">
        <f>+MIR_2020!G19</f>
        <v>(Número de instrumentos  de investigación aplicados / Número de instrumentos de investigación considerados) * 100</v>
      </c>
      <c r="L12" s="68" t="str">
        <f>+MIR_2020!H19</f>
        <v xml:space="preserve">Número de instrumentos de investigación aplicados: Suma de los instrumentos de investigación considerados por la DG en la Política General de Comunicació Social del año que fueron diseñados y aplicados en el periodo. </v>
      </c>
      <c r="M12" s="68" t="str">
        <f>+MIR_2020!I19</f>
        <v xml:space="preserve">Número de instrumentos de investigación considerados: Suma de los instrumentos de investigación considerados por esta DG en la Política General de Comunicació Social del año para ser diseñados y aplicados en el periodo. </v>
      </c>
      <c r="N12" s="68">
        <f>+MIR_2020!J19</f>
        <v>0</v>
      </c>
      <c r="O12" s="68">
        <f>+MIR_2020!K19</f>
        <v>0</v>
      </c>
      <c r="P12" s="68">
        <f>+MIR_2020!L19</f>
        <v>0</v>
      </c>
      <c r="Q12" s="68">
        <f>+MIR_2020!M19</f>
        <v>0</v>
      </c>
      <c r="R12" s="68">
        <f>+MIR_2020!N19</f>
        <v>0</v>
      </c>
      <c r="S12" s="68">
        <f>+MIR_2020!O19</f>
        <v>0</v>
      </c>
      <c r="T12" s="68">
        <f>+MIR_2020!P19</f>
        <v>0</v>
      </c>
      <c r="U12" s="68">
        <f>+MIR_2020!Q19</f>
        <v>0</v>
      </c>
      <c r="V12" s="68" t="str">
        <f>IF(MIR_2020!R19=0,V11,MIR_2020!R19)</f>
        <v>Anual</v>
      </c>
      <c r="W12" s="68" t="str">
        <f>IF(MIR_2020!S19=0,W11,MIR_2020!S19)</f>
        <v>Porcentaje</v>
      </c>
      <c r="X12" s="68" t="str">
        <f>+MIR_2020!V19</f>
        <v>Eficacia</v>
      </c>
      <c r="Y12" s="68" t="str">
        <f>+MIR_2020!W19</f>
        <v>Gestión</v>
      </c>
      <c r="Z12" s="68" t="str">
        <f>+MIR_2020!X19</f>
        <v>- Resultados de la Encuesta Nacional de Percepción Ciudadana sobre el trabajo del INAI, disponible en la página de internet del Instituto (http://inicio.inai.org.mx/SitePages/EstudiosF.aspx). 
- Entrega de resultados de la Encuesta INAI de comunicación social INAI 2017 a medios de comunicación mediante oficio al Comisionado presidente.
- Política General de Comunicación Social del año, publicada como acuerdo por parte del Pleno.</v>
      </c>
      <c r="AA12" s="68" t="str">
        <f>IF(AND(MIR_2020!Y19="",H12=H11),AA11,MIR_2020!Y19)</f>
        <v>La Dirección General cuenta con los resultados de cada uno de los instrumentos de evaluación.</v>
      </c>
      <c r="AB12" s="68" t="str">
        <f>+MIR_2020!Z19</f>
        <v>Relativo</v>
      </c>
      <c r="AC12" s="68" t="str">
        <f>+MIR_2020!AA19</f>
        <v>Acumulada</v>
      </c>
      <c r="AD12" s="68" t="str">
        <f>+MIR_2020!AB19</f>
        <v>Ascendente</v>
      </c>
      <c r="AE12" s="76">
        <f>+MIR_2020!AC19</f>
        <v>43831</v>
      </c>
      <c r="AF12" s="76">
        <f>+MIR_2020!AD19</f>
        <v>44196</v>
      </c>
      <c r="AG12" s="67">
        <f>+MIR_2020!AE19</f>
        <v>100</v>
      </c>
      <c r="AH12" s="67">
        <f>+MIR_2020!AF19</f>
        <v>2017</v>
      </c>
      <c r="AI12" s="67" t="str">
        <f>+MIR_2020!AG19</f>
        <v>La línea base se calculó con información de las actividades de 2017.</v>
      </c>
      <c r="AJ12" s="67">
        <f>+MIR_2020!AH19</f>
        <v>100</v>
      </c>
      <c r="AK12" s="67">
        <f>+MIR_2020!AN19</f>
        <v>0</v>
      </c>
      <c r="AL12" s="67" t="str">
        <f ca="1">IF(MIR_2020!AO19="","-",IF(AN12="No aplica","-",IF(MIR_2020!AO19="Sin avance","Sin avance",IF(MIR_2020!AO19&lt;&gt;"Sin avance",IFERROR(_xlfn.FORMULATEXT(MIR_2020!AO19),CONCATENATE("=",MIR_2020!AO19)),"0"))))</f>
        <v>-</v>
      </c>
      <c r="AM12" s="67" t="str">
        <f ca="1">+MIR_2020!AP19</f>
        <v>No aplica</v>
      </c>
      <c r="AN12" s="67" t="str">
        <f ca="1">+MIR_2020!AQ19</f>
        <v>No aplica</v>
      </c>
      <c r="AO12" s="67" t="str">
        <f ca="1">+MIR_2020!AR19</f>
        <v>No aplica</v>
      </c>
      <c r="AP12" s="77" t="str">
        <f>IF(MIR_2020!AS19="","-",MIR_2020!AS19)</f>
        <v>-</v>
      </c>
      <c r="AQ12" s="67">
        <f>+MIR_2020!AT19</f>
        <v>0</v>
      </c>
      <c r="AR12" s="67" t="str">
        <f ca="1">+IF(MIR_2020!AU19="","-",IF(AT12="No aplica","-",IF(MIR_2020!AU19="Sin avance","Sin avance",IF(MIR_2020!AU19&lt;&gt;"Sin avance",IFERROR(_xlfn.FORMULATEXT(MIR_2020!AU19),CONCATENATE("=",MIR_2020!AU19)),"0"))))</f>
        <v>-</v>
      </c>
      <c r="AS12" s="67" t="str">
        <f ca="1">+MIR_2020!AV19</f>
        <v>No aplica</v>
      </c>
      <c r="AT12" s="67" t="str">
        <f ca="1">+MIR_2020!AW19</f>
        <v>No aplica</v>
      </c>
      <c r="AU12" s="67" t="str">
        <f ca="1">+MIR_2020!AX19</f>
        <v>No aplica</v>
      </c>
      <c r="AV12" s="77" t="str">
        <f>IF(MIR_2020!AY19="","-",MIR_2020!AY19)</f>
        <v>-</v>
      </c>
      <c r="AW12" s="67">
        <f>+MIR_2020!AZ19</f>
        <v>0</v>
      </c>
      <c r="AX12" s="69" t="str">
        <f ca="1">+IF(MIR_2020!BA19="","-",IF(AZ12="No aplica","-",IF(MIR_2020!BA19="Sin avance","Sin avance",IF(MIR_2020!BA19&lt;&gt;"Sin avance",IFERROR(_xlfn.FORMULATEXT(MIR_2020!BA19),CONCATENATE("=",MIR_2020!BA19)),"0"))))</f>
        <v>-</v>
      </c>
      <c r="AY12" s="67" t="str">
        <f ca="1">+MIR_2020!BB19</f>
        <v>No aplica</v>
      </c>
      <c r="AZ12" s="67" t="str">
        <f ca="1">+MIR_2020!BC19</f>
        <v>No aplica</v>
      </c>
      <c r="BA12" s="67" t="str">
        <f ca="1">+MIR_2020!BD19</f>
        <v>No aplica</v>
      </c>
      <c r="BB12" s="77" t="str">
        <f>IF(MIR_2020!BE19="","-",MIR_2020!BE19)</f>
        <v>-</v>
      </c>
      <c r="BC12" s="67">
        <f>+MIR_2020!BF19</f>
        <v>0</v>
      </c>
      <c r="BD12" s="67" t="str">
        <f ca="1">+IF(MIR_2020!BG19="","-",IF(BF12="No aplica","-",IF(MIR_2020!BG19="Sin avance","Sin avance",IF(MIR_2020!BG19&lt;&gt;"Sin avance",IFERROR(_xlfn.FORMULATEXT(MIR_2020!BG19),CONCATENATE("=",MIR_2020!BG19)),"0"))))</f>
        <v>-</v>
      </c>
      <c r="BE12" s="67" t="str">
        <f ca="1">+MIR_2020!BH19</f>
        <v>No aplica</v>
      </c>
      <c r="BF12" s="67" t="str">
        <f ca="1">+MIR_2020!BI19</f>
        <v>No aplica</v>
      </c>
      <c r="BG12" s="67" t="str">
        <f ca="1">+MIR_2020!BJ19</f>
        <v>No aplica</v>
      </c>
      <c r="BH12" s="77" t="str">
        <f>IF(MIR_2020!BK19="","-",MIR_2020!BK19)</f>
        <v>-</v>
      </c>
      <c r="BI12" s="67">
        <f>+MIR_2020!AH19</f>
        <v>100</v>
      </c>
      <c r="BJ12" s="70" t="str">
        <f ca="1">+IF(MIR_2020!AI19="","-",IF(BL12="No aplica","-",IF(MIR_2020!AI19="Sin avance","Sin avance",IF(MIR_2020!AI19&lt;&gt;"Sin avance",IFERROR(_xlfn.FORMULATEXT(MIR_2020!AI19),CONCATENATE("=",MIR_2020!AI19)),"-"))))</f>
        <v>-</v>
      </c>
      <c r="BK12" s="67" t="str">
        <f ca="1">+MIR_2020!AJ19</f>
        <v/>
      </c>
      <c r="BL12" s="67" t="str">
        <f ca="1">+MIR_2020!AK19</f>
        <v>Ingresar meta alcanzada</v>
      </c>
      <c r="BM12" s="67" t="str">
        <f ca="1">+MIR_2020!AL19</f>
        <v/>
      </c>
      <c r="BN12" s="77" t="str">
        <f>IF(MIR_2020!AM19="","-",MIR_2020!AM19)</f>
        <v>-</v>
      </c>
      <c r="BO12" s="120" t="str">
        <f>IF(MIR_2020!BL19="","-",MIR_2020!BL19)</f>
        <v>GOA02.01</v>
      </c>
      <c r="BP12" s="120" t="str">
        <f>IF(MIR_2020!BM19="","-",MIR_2020!BM19)</f>
        <v>Servicios relacionados con estudios de opinión mediante las técnicas de aplicación de encuestas o grupos de enfoque</v>
      </c>
      <c r="BQ12" s="120">
        <f>IF(MIR_2020!BN19="","-",MIR_2020!BN19)</f>
        <v>36101</v>
      </c>
      <c r="BR12" s="120" t="str">
        <f>IF(MIR_2020!BO19="","-",MIR_2020!BO19)</f>
        <v>Difusión de mensajes sobre programas y actividades gubernamentales</v>
      </c>
      <c r="BS12" s="73">
        <f>IF(MIR_2020!BP19="","-",MIR_2020!BP19)</f>
        <v>770000</v>
      </c>
      <c r="BT12" s="120">
        <f>IF(MIR_2020!BR19="","-",MIR_2020!BR19)</f>
        <v>36101</v>
      </c>
      <c r="BU12" s="120" t="str">
        <f>IF(MIR_2020!BS19="","-",MIR_2020!BS19)</f>
        <v>Difusión de mensajes sobre programas y actividades gubernamentales</v>
      </c>
      <c r="BV12" s="73">
        <f>IF(MIR_2020!BT19="","-",MIR_2020!BT19)</f>
        <v>435066.31</v>
      </c>
      <c r="BW12" s="73">
        <f>IF(MIR_2020!BU19="","-",MIR_2020!BU19)</f>
        <v>0</v>
      </c>
      <c r="BX12" s="73">
        <f>IF(MIR_2020!BV19="","-",MIR_2020!BV19)</f>
        <v>0</v>
      </c>
      <c r="BY12" s="73">
        <f>IF(MIR_2020!BW19="","-",MIR_2020!BW19)</f>
        <v>0</v>
      </c>
      <c r="BZ12" s="73">
        <f>IF(MIR_2020!BX19="","-",MIR_2020!BX19)</f>
        <v>435066.31</v>
      </c>
      <c r="CA12" s="120">
        <f>IF(MIR_2020!BY20="","-",MIR_2020!BY20)</f>
        <v>33604</v>
      </c>
      <c r="CB12" s="120" t="str">
        <f>IF(MIR_2020!BZ20="","-",MIR_2020!BZ20)</f>
        <v>Impresión y elaboración de material informativo derivado de la operación y administración de las dependencias y entidades</v>
      </c>
      <c r="CC12" s="73">
        <f>IF(MIR_2020!CA20="","-",MIR_2020!CA20)</f>
        <v>137934</v>
      </c>
      <c r="CD12" s="73">
        <f>IF(MIR_2020!CB20="","-",MIR_2020!CB20)</f>
        <v>0</v>
      </c>
      <c r="CE12" s="73">
        <f>IF(MIR_2020!CC20="","-",MIR_2020!CC20)</f>
        <v>0</v>
      </c>
      <c r="CF12" s="73">
        <f>IF(MIR_2020!CD20="","-",MIR_2020!CD20)</f>
        <v>0</v>
      </c>
      <c r="CG12" s="73">
        <f>IF(MIR_2020!CE20="","-",MIR_2020!CE20)</f>
        <v>137934</v>
      </c>
      <c r="CH12" s="120" t="str">
        <f>IF(MIR_2020!CF19="","-",MIR_2020!CF19)</f>
        <v>-</v>
      </c>
      <c r="CI12" s="120" t="str">
        <f>IF(MIR_2020!CG19="","-",MIR_2020!CG19)</f>
        <v>-</v>
      </c>
      <c r="CJ12" s="73" t="str">
        <f>IF(MIR_2020!CH19="","-",MIR_2020!CH19)</f>
        <v>-</v>
      </c>
      <c r="CK12" s="73" t="str">
        <f>IF(MIR_2020!CI19="","-",MIR_2020!CI19)</f>
        <v>-</v>
      </c>
      <c r="CL12" s="73" t="str">
        <f>IF(MIR_2020!CJ19="","-",MIR_2020!CJ19)</f>
        <v>-</v>
      </c>
      <c r="CM12" s="73" t="str">
        <f>IF(MIR_2020!CK19="","-",MIR_2020!CK19)</f>
        <v>-</v>
      </c>
      <c r="CN12" s="73" t="str">
        <f>IF(MIR_2020!CL19="","-",MIR_2020!CL19)</f>
        <v>-</v>
      </c>
      <c r="CO12" s="120" t="str">
        <f>IF(MIR_2020!CM19="","-",MIR_2020!CM19)</f>
        <v>-</v>
      </c>
      <c r="CP12" s="120" t="str">
        <f>IF(MIR_2020!CN19="","-",MIR_2020!CN19)</f>
        <v>-</v>
      </c>
      <c r="CQ12" s="73" t="str">
        <f>IF(MIR_2020!CO19="","-",MIR_2020!CO19)</f>
        <v>-</v>
      </c>
      <c r="CR12" s="73" t="str">
        <f>IF(MIR_2020!CP19="","-",MIR_2020!CP19)</f>
        <v>-</v>
      </c>
      <c r="CS12" s="73" t="str">
        <f>IF(MIR_2020!CQ19="","-",MIR_2020!CQ19)</f>
        <v>-</v>
      </c>
      <c r="CT12" s="73" t="str">
        <f>IF(MIR_2020!CR19="","-",MIR_2020!CR19)</f>
        <v>-</v>
      </c>
      <c r="CU12" s="73" t="str">
        <f>IF(MIR_2020!CS19="","-",MIR_2020!CS19)</f>
        <v>-</v>
      </c>
    </row>
    <row r="13" spans="1:99" s="67" customFormat="1" ht="12.75" x14ac:dyDescent="0.3">
      <c r="A13" s="66">
        <f>+VLOOKUP($D13,Catálogos!$A$14:$E$40,5,0)</f>
        <v>2</v>
      </c>
      <c r="B13" s="68" t="str">
        <f>+VLOOKUP(D13,Catálogos!$A$14:$C$40,3,FALSE)</f>
        <v>Promover el pleno ejercicio de los derechos de acceso a la información pública y de protección de datos personales, así como la transparencia y apertura de las instituciones públicas.</v>
      </c>
      <c r="C13" s="68" t="str">
        <f>+VLOOKUP(D13,Catálogos!$A$14:$F$40,6,FALSE)</f>
        <v>Presidencia</v>
      </c>
      <c r="D13" s="67" t="str">
        <f>+MID(MIR_2020!$D$6,1,3)</f>
        <v>170</v>
      </c>
      <c r="E13" s="68" t="str">
        <f>+MID(MIR_2020!$D$6,7,150)</f>
        <v>Dirección General de Comunicación Social y Difusión</v>
      </c>
      <c r="F13" s="67" t="str">
        <f>IF(MIR_2020!B20=0,F12,MIR_2020!B20)</f>
        <v>GOA03</v>
      </c>
      <c r="G13" s="67" t="str">
        <f>IF(MIR_2020!C20=0,G12,MIR_2020!C20)</f>
        <v>Actividad</v>
      </c>
      <c r="H13" s="68" t="str">
        <f>IF(MIR_2020!D20="",H12,MIR_2020!D20)</f>
        <v xml:space="preserve">1.3 Producción de campañas de sensibilización de los derechos que tutela el Instituto contempladas en la Política General de Comunicación Social del año. </v>
      </c>
      <c r="I13" s="68" t="str">
        <f>+MIR_2020!E20</f>
        <v>Porcentaje de cumplimiento en la elaboración de campañas de sensibilización de los derechos que tutela el Instituto, planteadas en la Política General de Comunicación Social del año.</v>
      </c>
      <c r="J13" s="68" t="str">
        <f>+MIR_2020!F20</f>
        <v>Presenta el grado de cumplimiento en la producción de campañas de sensibilización de los derechos que tutela el Instituto como parte de la estrategia de difusión en redes sociales. Estas campañas son solo parte del total de las acciones de difusión contempladas en redes sociales.
Nota: Además de que todas las campañas de sensibilización deben considerar la equidad de género en la elaboración de sus mensajes, deben existir campañas de sensibilización relacionadas específicamente con la importancia de la equidad de género en los derechos que tutela el Instituto, en apego a las directrices en la materia del Instituto.</v>
      </c>
      <c r="K13" s="68" t="str">
        <f>+MIR_2020!G20</f>
        <v>(Número de campañas de sensibilización producidas / Número de campañas de sensiibilización planteadas) *100</v>
      </c>
      <c r="L13" s="68" t="str">
        <f>+MIR_2020!H20</f>
        <v>Número de campañas de sensibilización producidas: Cantidad de campañas producidas a partir de las planteadas en la Política General de Comunicación Social.</v>
      </c>
      <c r="M13" s="68" t="str">
        <f>+MIR_2020!I20</f>
        <v>Número de campañas de sensibilización planteadas: Cantidad total de actividades planteada en la Política General de Comunicación Social.</v>
      </c>
      <c r="N13" s="68">
        <f>+MIR_2020!J20</f>
        <v>0</v>
      </c>
      <c r="O13" s="68">
        <f>+MIR_2020!K20</f>
        <v>0</v>
      </c>
      <c r="P13" s="68">
        <f>+MIR_2020!L20</f>
        <v>0</v>
      </c>
      <c r="Q13" s="68">
        <f>+MIR_2020!M20</f>
        <v>0</v>
      </c>
      <c r="R13" s="68">
        <f>+MIR_2020!N20</f>
        <v>0</v>
      </c>
      <c r="S13" s="68">
        <f>+MIR_2020!O20</f>
        <v>0</v>
      </c>
      <c r="T13" s="68">
        <f>+MIR_2020!P20</f>
        <v>0</v>
      </c>
      <c r="U13" s="68">
        <f>+MIR_2020!Q20</f>
        <v>0</v>
      </c>
      <c r="V13" s="68" t="str">
        <f>IF(MIR_2020!R20=0,V12,MIR_2020!R20)</f>
        <v>Semestral</v>
      </c>
      <c r="W13" s="68" t="str">
        <f>IF(MIR_2020!S20=0,W12,MIR_2020!S20)</f>
        <v>Porcentaje</v>
      </c>
      <c r="X13" s="68" t="str">
        <f>+MIR_2020!V20</f>
        <v>Eficacia</v>
      </c>
      <c r="Y13" s="68" t="str">
        <f>+MIR_2020!W20</f>
        <v>Gestión</v>
      </c>
      <c r="Z13" s="68" t="str">
        <f>+MIR_2020!X20</f>
        <v>- Informes trimestrales de la DGCSD disponibles en los archivos de la Dirección.
- Historial de las actividades en las cuentas institucionales en redes sociales (Twitter: https://twitter.com/INAImexico/media; Facebook: https://www.facebook.com/INAImx/; YouTube: https://www.youtube.com/user/ifaimexico)
- Política General de Comunicación Social del año, publicada como acuerdo por parte del Pleno.</v>
      </c>
      <c r="AA13" s="68" t="str">
        <f>IF(AND(MIR_2020!Y20="",H13=H12),AA12,MIR_2020!Y20)</f>
        <v>Los usuarios de redes sociales interactuan con los contenidos de las cuentas institucionales.</v>
      </c>
      <c r="AB13" s="68" t="str">
        <f>+MIR_2020!Z20</f>
        <v>Relativo</v>
      </c>
      <c r="AC13" s="68" t="str">
        <f>+MIR_2020!AA20</f>
        <v>Acumulada</v>
      </c>
      <c r="AD13" s="68" t="str">
        <f>+MIR_2020!AB20</f>
        <v>Ascendente</v>
      </c>
      <c r="AE13" s="76">
        <f>+MIR_2020!AC20</f>
        <v>43831</v>
      </c>
      <c r="AF13" s="76">
        <f>+MIR_2020!AD20</f>
        <v>44196</v>
      </c>
      <c r="AG13" s="67">
        <f>+MIR_2020!AE20</f>
        <v>100</v>
      </c>
      <c r="AH13" s="67">
        <f>+MIR_2020!AF20</f>
        <v>2016</v>
      </c>
      <c r="AI13" s="67" t="str">
        <f>+MIR_2020!AG20</f>
        <v>La línea base se cálculó con base en información de 2 actividades similares de 2016.</v>
      </c>
      <c r="AJ13" s="67">
        <f>+MIR_2020!AH20</f>
        <v>100</v>
      </c>
      <c r="AK13" s="67">
        <f>+MIR_2020!AN20</f>
        <v>0</v>
      </c>
      <c r="AL13" s="67" t="str">
        <f ca="1">IF(MIR_2020!AO20="","-",IF(AN13="No aplica","-",IF(MIR_2020!AO20="Sin avance","Sin avance",IF(MIR_2020!AO20&lt;&gt;"Sin avance",IFERROR(_xlfn.FORMULATEXT(MIR_2020!AO20),CONCATENATE("=",MIR_2020!AO20)),"0"))))</f>
        <v>-</v>
      </c>
      <c r="AM13" s="67" t="str">
        <f ca="1">+MIR_2020!AP20</f>
        <v>No aplica</v>
      </c>
      <c r="AN13" s="67" t="str">
        <f ca="1">+MIR_2020!AQ20</f>
        <v>No aplica</v>
      </c>
      <c r="AO13" s="67" t="str">
        <f ca="1">+MIR_2020!AR20</f>
        <v>No aplica</v>
      </c>
      <c r="AP13" s="77" t="str">
        <f>IF(MIR_2020!AS20="","-",MIR_2020!AS20)</f>
        <v>-</v>
      </c>
      <c r="AQ13" s="67">
        <f>+MIR_2020!AT20</f>
        <v>80</v>
      </c>
      <c r="AR13" s="67" t="str">
        <f ca="1">+IF(MIR_2020!AU20="","-",IF(AT13="No aplica","-",IF(MIR_2020!AU20="Sin avance","Sin avance",IF(MIR_2020!AU20&lt;&gt;"Sin avance",IFERROR(_xlfn.FORMULATEXT(MIR_2020!AU20),CONCATENATE("=",MIR_2020!AU20)),"0"))))</f>
        <v>=(50/22)*100</v>
      </c>
      <c r="AS13" s="67">
        <f ca="1">+MIR_2020!AV20</f>
        <v>184.09090909090909</v>
      </c>
      <c r="AT13" s="67" t="str">
        <f ca="1">+MIR_2020!AW20</f>
        <v>Crítico</v>
      </c>
      <c r="AU13" s="67">
        <f ca="1">+MIR_2020!AX20</f>
        <v>227.27272727272728</v>
      </c>
      <c r="AV13" s="77" t="str">
        <f>IF(MIR_2020!AY20="","-",MIR_2020!AY20)</f>
        <v xml:space="preserve">Durante el primer semestre  de 2020 (enero-junio) se transmitieron 50 de las 22 campañas de sensibilización planificadas, debido a que la Dirección General de Comunicación Social y Difusión continuó realizando sus actividades sustantivas relacionadas con la difusión y promoción de los derechos que tutela el INAI. Lo anterior en cumplimiento al Acuerdo ACT-PUB/15/04/2020.02 emitido por el Pleno del INAI,  relativo a la emergencia sanitaria generada por el virus SARS-CoV2. 
De enero a abril 2020 se difundieron 17 de las 22 campañas de sensibilización programadas, con la emergencia sanitaria fueron producidas y difundas 33 campañas con temas de coyuntura.
</v>
      </c>
      <c r="AW13" s="67">
        <f>+MIR_2020!AZ20</f>
        <v>0</v>
      </c>
      <c r="AX13" s="69" t="str">
        <f ca="1">+IF(MIR_2020!BA20="","-",IF(AZ13="No aplica","-",IF(MIR_2020!BA20="Sin avance","Sin avance",IF(MIR_2020!BA20&lt;&gt;"Sin avance",IFERROR(_xlfn.FORMULATEXT(MIR_2020!BA20),CONCATENATE("=",MIR_2020!BA20)),"0"))))</f>
        <v>-</v>
      </c>
      <c r="AY13" s="67" t="str">
        <f ca="1">+MIR_2020!BB20</f>
        <v>No aplica</v>
      </c>
      <c r="AZ13" s="67" t="str">
        <f ca="1">+MIR_2020!BC20</f>
        <v>No aplica</v>
      </c>
      <c r="BA13" s="67" t="str">
        <f ca="1">+MIR_2020!BD20</f>
        <v>No aplica</v>
      </c>
      <c r="BB13" s="77" t="str">
        <f>IF(MIR_2020!BE20="","-",MIR_2020!BE20)</f>
        <v>-</v>
      </c>
      <c r="BC13" s="67">
        <f>+MIR_2020!BF20</f>
        <v>100</v>
      </c>
      <c r="BD13" s="67" t="str">
        <f ca="1">+IF(MIR_2020!BG20="","-",IF(BF13="No aplica","-",IF(MIR_2020!BG20="Sin avance","Sin avance",IF(MIR_2020!BG20&lt;&gt;"Sin avance",IFERROR(_xlfn.FORMULATEXT(MIR_2020!BG20),CONCATENATE("=",MIR_2020!BG20)),"0"))))</f>
        <v>-</v>
      </c>
      <c r="BE13" s="67" t="str">
        <f ca="1">+MIR_2020!BH20</f>
        <v/>
      </c>
      <c r="BF13" s="67" t="str">
        <f ca="1">+MIR_2020!BI20</f>
        <v>Ingresar meta alcanzada</v>
      </c>
      <c r="BG13" s="67" t="str">
        <f ca="1">+MIR_2020!BJ20</f>
        <v/>
      </c>
      <c r="BH13" s="77" t="str">
        <f>IF(MIR_2020!BK20="","-",MIR_2020!BK20)</f>
        <v>-</v>
      </c>
      <c r="BI13" s="67">
        <f>+MIR_2020!AH20</f>
        <v>100</v>
      </c>
      <c r="BJ13" s="70" t="str">
        <f ca="1">+IF(MIR_2020!AI20="","-",IF(BL13="No aplica","-",IF(MIR_2020!AI20="Sin avance","Sin avance",IF(MIR_2020!AI20&lt;&gt;"Sin avance",IFERROR(_xlfn.FORMULATEXT(MIR_2020!AI20),CONCATENATE("=",MIR_2020!AI20)),"-"))))</f>
        <v>-</v>
      </c>
      <c r="BK13" s="67" t="str">
        <f ca="1">+MIR_2020!AJ20</f>
        <v/>
      </c>
      <c r="BL13" s="67" t="str">
        <f ca="1">+MIR_2020!AK20</f>
        <v>Ingresar meta alcanzada</v>
      </c>
      <c r="BM13" s="67" t="str">
        <f ca="1">+MIR_2020!AL20</f>
        <v/>
      </c>
      <c r="BN13" s="77" t="str">
        <f>IF(MIR_2020!AM20="","-",MIR_2020!AM20)</f>
        <v>-</v>
      </c>
      <c r="BO13" s="120" t="str">
        <f>IF(MIR_2020!BL20="","-",MIR_2020!BL20)</f>
        <v>GOA03.01</v>
      </c>
      <c r="BP13" s="120" t="str">
        <f>IF(MIR_2020!BM20="","-",MIR_2020!BM20)</f>
        <v xml:space="preserve">Servicio de impresión y encuadernación de los materiales de divulgación institucional relacionados con el Informe Anual del INAI </v>
      </c>
      <c r="BQ13" s="120">
        <f>IF(MIR_2020!BN20="","-",MIR_2020!BN20)</f>
        <v>33604</v>
      </c>
      <c r="BR13" s="120" t="str">
        <f>IF(MIR_2020!BO20="","-",MIR_2020!BO20)</f>
        <v>Impresión y elaboración de material informativo derivado de la operación y administración de las dependencias y entidades</v>
      </c>
      <c r="BS13" s="73">
        <f>IF(MIR_2020!BP20="","-",MIR_2020!BP20)</f>
        <v>137934</v>
      </c>
      <c r="BT13" s="120">
        <f>IF(MIR_2020!BR20="","-",MIR_2020!BR20)</f>
        <v>33604</v>
      </c>
      <c r="BU13" s="120" t="str">
        <f>IF(MIR_2020!BS20="","-",MIR_2020!BS20)</f>
        <v>Impresión y elaboración de material informativo derivado de la operación y administración de las dependencias y entidades</v>
      </c>
      <c r="BV13" s="73">
        <f>IF(MIR_2020!BT20="","-",MIR_2020!BT20)</f>
        <v>137934</v>
      </c>
      <c r="BW13" s="73">
        <f>IF(MIR_2020!BU20="","-",MIR_2020!BU20)</f>
        <v>0</v>
      </c>
      <c r="BX13" s="73">
        <f>IF(MIR_2020!BV20="","-",MIR_2020!BV20)</f>
        <v>0</v>
      </c>
      <c r="BY13" s="73">
        <f>IF(MIR_2020!BW20="","-",MIR_2020!BW20)</f>
        <v>0</v>
      </c>
      <c r="BZ13" s="73">
        <f>IF(MIR_2020!BX20="","-",MIR_2020!BX20)</f>
        <v>137934</v>
      </c>
      <c r="CA13" s="120">
        <f>IF(MIR_2020!BY21="","-",MIR_2020!BY21)</f>
        <v>36101</v>
      </c>
      <c r="CB13" s="120" t="str">
        <f>IF(MIR_2020!BZ21="","-",MIR_2020!BZ21)</f>
        <v>Difusión de mensajes sobre programas y actividades gubernamentales</v>
      </c>
      <c r="CC13" s="73">
        <f>IF(MIR_2020!CA21="","-",MIR_2020!CA21)</f>
        <v>70000</v>
      </c>
      <c r="CD13" s="73">
        <f>IF(MIR_2020!CB21="","-",MIR_2020!CB21)</f>
        <v>0</v>
      </c>
      <c r="CE13" s="73">
        <f>IF(MIR_2020!CC21="","-",MIR_2020!CC21)</f>
        <v>0</v>
      </c>
      <c r="CF13" s="73">
        <f>IF(MIR_2020!CD21="","-",MIR_2020!CD21)</f>
        <v>0</v>
      </c>
      <c r="CG13" s="73">
        <f>IF(MIR_2020!CE21="","-",MIR_2020!CE21)</f>
        <v>70000</v>
      </c>
      <c r="CH13" s="120" t="str">
        <f>IF(MIR_2020!CF20="","-",MIR_2020!CF20)</f>
        <v>-</v>
      </c>
      <c r="CI13" s="120" t="str">
        <f>IF(MIR_2020!CG20="","-",MIR_2020!CG20)</f>
        <v>-</v>
      </c>
      <c r="CJ13" s="73" t="str">
        <f>IF(MIR_2020!CH20="","-",MIR_2020!CH20)</f>
        <v>-</v>
      </c>
      <c r="CK13" s="73" t="str">
        <f>IF(MIR_2020!CI20="","-",MIR_2020!CI20)</f>
        <v>-</v>
      </c>
      <c r="CL13" s="73" t="str">
        <f>IF(MIR_2020!CJ20="","-",MIR_2020!CJ20)</f>
        <v>-</v>
      </c>
      <c r="CM13" s="73" t="str">
        <f>IF(MIR_2020!CK20="","-",MIR_2020!CK20)</f>
        <v>-</v>
      </c>
      <c r="CN13" s="73" t="str">
        <f>IF(MIR_2020!CL20="","-",MIR_2020!CL20)</f>
        <v>-</v>
      </c>
      <c r="CO13" s="120" t="str">
        <f>IF(MIR_2020!CM20="","-",MIR_2020!CM20)</f>
        <v>-</v>
      </c>
      <c r="CP13" s="120" t="str">
        <f>IF(MIR_2020!CN20="","-",MIR_2020!CN20)</f>
        <v>-</v>
      </c>
      <c r="CQ13" s="73" t="str">
        <f>IF(MIR_2020!CO20="","-",MIR_2020!CO20)</f>
        <v>-</v>
      </c>
      <c r="CR13" s="73" t="str">
        <f>IF(MIR_2020!CP20="","-",MIR_2020!CP20)</f>
        <v>-</v>
      </c>
      <c r="CS13" s="73" t="str">
        <f>IF(MIR_2020!CQ20="","-",MIR_2020!CQ20)</f>
        <v>-</v>
      </c>
      <c r="CT13" s="73" t="str">
        <f>IF(MIR_2020!CR20="","-",MIR_2020!CR20)</f>
        <v>-</v>
      </c>
      <c r="CU13" s="73" t="str">
        <f>IF(MIR_2020!CS20="","-",MIR_2020!CS20)</f>
        <v>-</v>
      </c>
    </row>
    <row r="14" spans="1:99" s="67" customFormat="1" ht="12.75" x14ac:dyDescent="0.3">
      <c r="A14" s="66">
        <f>+VLOOKUP($D14,Catálogos!$A$14:$E$40,5,0)</f>
        <v>2</v>
      </c>
      <c r="B14" s="68" t="str">
        <f>+VLOOKUP(D14,Catálogos!$A$14:$C$40,3,FALSE)</f>
        <v>Promover el pleno ejercicio de los derechos de acceso a la información pública y de protección de datos personales, así como la transparencia y apertura de las instituciones públicas.</v>
      </c>
      <c r="C14" s="68" t="str">
        <f>+VLOOKUP(D14,Catálogos!$A$14:$F$40,6,FALSE)</f>
        <v>Presidencia</v>
      </c>
      <c r="D14" s="67" t="str">
        <f>+MID(MIR_2020!$D$6,1,3)</f>
        <v>170</v>
      </c>
      <c r="E14" s="68" t="str">
        <f>+MID(MIR_2020!$D$6,7,150)</f>
        <v>Dirección General de Comunicación Social y Difusión</v>
      </c>
      <c r="F14" s="67" t="str">
        <f>IF(MIR_2020!B21=0,F13,MIR_2020!B21)</f>
        <v>GOA03</v>
      </c>
      <c r="G14" s="67" t="str">
        <f>IF(MIR_2020!C21=0,G13,MIR_2020!C21)</f>
        <v>Actividad</v>
      </c>
      <c r="H14" s="68" t="str">
        <f>IF(MIR_2020!D21="",H13,MIR_2020!D21)</f>
        <v xml:space="preserve">1.3 Producción de campañas de sensibilización de los derechos que tutela el Instituto contempladas en la Política General de Comunicación Social del año. </v>
      </c>
      <c r="I14" s="68">
        <f>+MIR_2020!E21</f>
        <v>0</v>
      </c>
      <c r="J14" s="68">
        <f>+MIR_2020!F21</f>
        <v>0</v>
      </c>
      <c r="K14" s="68">
        <f>+MIR_2020!G21</f>
        <v>0</v>
      </c>
      <c r="L14" s="68">
        <f>+MIR_2020!H21</f>
        <v>0</v>
      </c>
      <c r="M14" s="68">
        <f>+MIR_2020!I21</f>
        <v>0</v>
      </c>
      <c r="N14" s="68">
        <f>+MIR_2020!J21</f>
        <v>0</v>
      </c>
      <c r="O14" s="68">
        <f>+MIR_2020!K21</f>
        <v>0</v>
      </c>
      <c r="P14" s="68">
        <f>+MIR_2020!L21</f>
        <v>0</v>
      </c>
      <c r="Q14" s="68">
        <f>+MIR_2020!M21</f>
        <v>0</v>
      </c>
      <c r="R14" s="68">
        <f>+MIR_2020!N21</f>
        <v>0</v>
      </c>
      <c r="S14" s="68">
        <f>+MIR_2020!O21</f>
        <v>0</v>
      </c>
      <c r="T14" s="68">
        <f>+MIR_2020!P21</f>
        <v>0</v>
      </c>
      <c r="U14" s="68">
        <f>+MIR_2020!Q21</f>
        <v>0</v>
      </c>
      <c r="V14" s="68" t="str">
        <f>IF(MIR_2020!R21=0,V13,MIR_2020!R21)</f>
        <v>Semestral</v>
      </c>
      <c r="W14" s="68" t="str">
        <f>IF(MIR_2020!S21=0,W13,MIR_2020!S21)</f>
        <v>Porcentaje</v>
      </c>
      <c r="X14" s="68">
        <f>+MIR_2020!V21</f>
        <v>0</v>
      </c>
      <c r="Y14" s="68">
        <f>+MIR_2020!W21</f>
        <v>0</v>
      </c>
      <c r="Z14" s="68">
        <f>+MIR_2020!X21</f>
        <v>0</v>
      </c>
      <c r="AA14" s="68" t="str">
        <f>IF(AND(MIR_2020!Y21="",H14=H13),AA13,MIR_2020!Y21)</f>
        <v>Los usuarios de redes sociales interactuan con los contenidos de las cuentas institucionales.</v>
      </c>
      <c r="AB14" s="68">
        <f>+MIR_2020!Z21</f>
        <v>0</v>
      </c>
      <c r="AC14" s="68">
        <f>+MIR_2020!AA21</f>
        <v>0</v>
      </c>
      <c r="AD14" s="68">
        <f>+MIR_2020!AB21</f>
        <v>0</v>
      </c>
      <c r="AE14" s="76">
        <f>+MIR_2020!AC21</f>
        <v>0</v>
      </c>
      <c r="AF14" s="76">
        <f>+MIR_2020!AD21</f>
        <v>0</v>
      </c>
      <c r="AG14" s="67">
        <f>+MIR_2020!AE21</f>
        <v>0</v>
      </c>
      <c r="AH14" s="67">
        <f>+MIR_2020!AF21</f>
        <v>0</v>
      </c>
      <c r="AI14" s="67">
        <f>+MIR_2020!AG21</f>
        <v>0</v>
      </c>
      <c r="AJ14" s="67">
        <f>+MIR_2020!AH21</f>
        <v>0</v>
      </c>
      <c r="AK14" s="67">
        <f>+MIR_2020!AN21</f>
        <v>0</v>
      </c>
      <c r="AL14" s="67" t="str">
        <f ca="1">IF(MIR_2020!AO21="","-",IF(AN14="No aplica","-",IF(MIR_2020!AO21="Sin avance","Sin avance",IF(MIR_2020!AO21&lt;&gt;"Sin avance",IFERROR(_xlfn.FORMULATEXT(MIR_2020!AO21),CONCATENATE("=",MIR_2020!AO21)),"0"))))</f>
        <v>-</v>
      </c>
      <c r="AM14" s="67">
        <f>+MIR_2020!AP21</f>
        <v>0</v>
      </c>
      <c r="AN14" s="67">
        <f>+MIR_2020!AQ21</f>
        <v>0</v>
      </c>
      <c r="AO14" s="67">
        <f>+MIR_2020!AR21</f>
        <v>0</v>
      </c>
      <c r="AP14" s="77" t="str">
        <f>IF(MIR_2020!AS21="","-",MIR_2020!AS21)</f>
        <v>-</v>
      </c>
      <c r="AQ14" s="67">
        <f>+MIR_2020!AT21</f>
        <v>0</v>
      </c>
      <c r="AR14" s="67" t="str">
        <f ca="1">+IF(MIR_2020!AU21="","-",IF(AT14="No aplica","-",IF(MIR_2020!AU21="Sin avance","Sin avance",IF(MIR_2020!AU21&lt;&gt;"Sin avance",IFERROR(_xlfn.FORMULATEXT(MIR_2020!AU21),CONCATENATE("=",MIR_2020!AU21)),"0"))))</f>
        <v>-</v>
      </c>
      <c r="AS14" s="67">
        <f>+MIR_2020!AV21</f>
        <v>0</v>
      </c>
      <c r="AT14" s="67">
        <f>+MIR_2020!AW21</f>
        <v>0</v>
      </c>
      <c r="AU14" s="67">
        <f>+MIR_2020!AX21</f>
        <v>0</v>
      </c>
      <c r="AV14" s="77" t="str">
        <f>IF(MIR_2020!AY21="","-",MIR_2020!AY21)</f>
        <v>-</v>
      </c>
      <c r="AW14" s="67">
        <f>+MIR_2020!AZ21</f>
        <v>0</v>
      </c>
      <c r="AX14" s="69" t="str">
        <f ca="1">+IF(MIR_2020!BA21="","-",IF(AZ14="No aplica","-",IF(MIR_2020!BA21="Sin avance","Sin avance",IF(MIR_2020!BA21&lt;&gt;"Sin avance",IFERROR(_xlfn.FORMULATEXT(MIR_2020!BA21),CONCATENATE("=",MIR_2020!BA21)),"0"))))</f>
        <v>-</v>
      </c>
      <c r="AY14" s="67">
        <f>+MIR_2020!BB21</f>
        <v>0</v>
      </c>
      <c r="AZ14" s="67">
        <f>+MIR_2020!BC21</f>
        <v>0</v>
      </c>
      <c r="BA14" s="67">
        <f>+MIR_2020!BD21</f>
        <v>0</v>
      </c>
      <c r="BB14" s="77" t="str">
        <f>IF(MIR_2020!BE21="","-",MIR_2020!BE21)</f>
        <v>-</v>
      </c>
      <c r="BC14" s="67">
        <f>+MIR_2020!BF21</f>
        <v>0</v>
      </c>
      <c r="BD14" s="67" t="str">
        <f ca="1">+IF(MIR_2020!BG21="","-",IF(BF14="No aplica","-",IF(MIR_2020!BG21="Sin avance","Sin avance",IF(MIR_2020!BG21&lt;&gt;"Sin avance",IFERROR(_xlfn.FORMULATEXT(MIR_2020!BG21),CONCATENATE("=",MIR_2020!BG21)),"0"))))</f>
        <v>-</v>
      </c>
      <c r="BE14" s="67">
        <f>+MIR_2020!BH21</f>
        <v>0</v>
      </c>
      <c r="BF14" s="67">
        <f>+MIR_2020!BI21</f>
        <v>0</v>
      </c>
      <c r="BG14" s="67">
        <f>+MIR_2020!BJ21</f>
        <v>0</v>
      </c>
      <c r="BH14" s="77" t="str">
        <f>IF(MIR_2020!BK21="","-",MIR_2020!BK21)</f>
        <v>-</v>
      </c>
      <c r="BI14" s="67">
        <f>+MIR_2020!AH21</f>
        <v>0</v>
      </c>
      <c r="BJ14" s="70" t="str">
        <f ca="1">+IF(MIR_2020!AI21="","-",IF(BL14="No aplica","-",IF(MIR_2020!AI21="Sin avance","Sin avance",IF(MIR_2020!AI21&lt;&gt;"Sin avance",IFERROR(_xlfn.FORMULATEXT(MIR_2020!AI21),CONCATENATE("=",MIR_2020!AI21)),"-"))))</f>
        <v>-</v>
      </c>
      <c r="BK14" s="67">
        <f>+MIR_2020!AJ21</f>
        <v>0</v>
      </c>
      <c r="BL14" s="67">
        <f>+MIR_2020!AK21</f>
        <v>0</v>
      </c>
      <c r="BM14" s="67">
        <f>+MIR_2020!AL21</f>
        <v>0</v>
      </c>
      <c r="BN14" s="77" t="str">
        <f>IF(MIR_2020!AM21="","-",MIR_2020!AM21)</f>
        <v>-</v>
      </c>
      <c r="BO14" s="120" t="str">
        <f>IF(MIR_2020!BL21="","-",MIR_2020!BL21)</f>
        <v>GOA03.02</v>
      </c>
      <c r="BP14" s="120" t="str">
        <f>IF(MIR_2020!BM21="","-",MIR_2020!BM21)</f>
        <v>Servicios de producción y difusión de contenidos para redes sociales destinados a campañas con temática anticorrupción.</v>
      </c>
      <c r="BQ14" s="120">
        <f>IF(MIR_2020!BN21="","-",MIR_2020!BN21)</f>
        <v>36101</v>
      </c>
      <c r="BR14" s="120" t="str">
        <f>IF(MIR_2020!BO21="","-",MIR_2020!BO21)</f>
        <v>Difusión de mensajes sobre programas y actividades gubernamentales</v>
      </c>
      <c r="BS14" s="73">
        <f>IF(MIR_2020!BP21="","-",MIR_2020!BP21)</f>
        <v>100000</v>
      </c>
      <c r="BT14" s="120">
        <f>IF(MIR_2020!BR21="","-",MIR_2020!BR21)</f>
        <v>36101</v>
      </c>
      <c r="BU14" s="120" t="str">
        <f>IF(MIR_2020!BS21="","-",MIR_2020!BS21)</f>
        <v>Difusión de mensajes sobre programas y actividades gubernamentales</v>
      </c>
      <c r="BV14" s="73">
        <f>IF(MIR_2020!BT21="","-",MIR_2020!BT21)</f>
        <v>70000</v>
      </c>
      <c r="BW14" s="73">
        <f>IF(MIR_2020!BU21="","-",MIR_2020!BU21)</f>
        <v>0</v>
      </c>
      <c r="BX14" s="73">
        <f>IF(MIR_2020!BV21="","-",MIR_2020!BV21)</f>
        <v>0</v>
      </c>
      <c r="BY14" s="73">
        <f>IF(MIR_2020!BW21="","-",MIR_2020!BW21)</f>
        <v>0</v>
      </c>
      <c r="BZ14" s="73">
        <f>IF(MIR_2020!BX21="","-",MIR_2020!BX21)</f>
        <v>70000</v>
      </c>
      <c r="CA14" s="120">
        <f>IF(MIR_2020!BY22="","-",MIR_2020!BY22)</f>
        <v>36101</v>
      </c>
      <c r="CB14" s="120" t="str">
        <f>IF(MIR_2020!BZ22="","-",MIR_2020!BZ22)</f>
        <v>Difusión de mensajes sobre programas y actividades gubernamentales</v>
      </c>
      <c r="CC14" s="73">
        <f>IF(MIR_2020!CA22="","-",MIR_2020!CA22)</f>
        <v>1330000</v>
      </c>
      <c r="CD14" s="73">
        <f>IF(MIR_2020!CB22="","-",MIR_2020!CB22)</f>
        <v>0</v>
      </c>
      <c r="CE14" s="73">
        <f>IF(MIR_2020!CC22="","-",MIR_2020!CC22)</f>
        <v>0</v>
      </c>
      <c r="CF14" s="73">
        <f>IF(MIR_2020!CD22="","-",MIR_2020!CD22)</f>
        <v>0</v>
      </c>
      <c r="CG14" s="73">
        <f>IF(MIR_2020!CE22="","-",MIR_2020!CE22)</f>
        <v>1330000</v>
      </c>
      <c r="CH14" s="120" t="str">
        <f>IF(MIR_2020!CF21="","-",MIR_2020!CF21)</f>
        <v>-</v>
      </c>
      <c r="CI14" s="120" t="str">
        <f>IF(MIR_2020!CG21="","-",MIR_2020!CG21)</f>
        <v>-</v>
      </c>
      <c r="CJ14" s="73" t="str">
        <f>IF(MIR_2020!CH21="","-",MIR_2020!CH21)</f>
        <v>-</v>
      </c>
      <c r="CK14" s="73" t="str">
        <f>IF(MIR_2020!CI21="","-",MIR_2020!CI21)</f>
        <v>-</v>
      </c>
      <c r="CL14" s="73" t="str">
        <f>IF(MIR_2020!CJ21="","-",MIR_2020!CJ21)</f>
        <v>-</v>
      </c>
      <c r="CM14" s="73" t="str">
        <f>IF(MIR_2020!CK21="","-",MIR_2020!CK21)</f>
        <v>-</v>
      </c>
      <c r="CN14" s="73" t="str">
        <f>IF(MIR_2020!CL21="","-",MIR_2020!CL21)</f>
        <v>-</v>
      </c>
      <c r="CO14" s="120" t="str">
        <f>IF(MIR_2020!CM21="","-",MIR_2020!CM21)</f>
        <v>-</v>
      </c>
      <c r="CP14" s="120" t="str">
        <f>IF(MIR_2020!CN21="","-",MIR_2020!CN21)</f>
        <v>-</v>
      </c>
      <c r="CQ14" s="73" t="str">
        <f>IF(MIR_2020!CO21="","-",MIR_2020!CO21)</f>
        <v>-</v>
      </c>
      <c r="CR14" s="73" t="str">
        <f>IF(MIR_2020!CP21="","-",MIR_2020!CP21)</f>
        <v>-</v>
      </c>
      <c r="CS14" s="73" t="str">
        <f>IF(MIR_2020!CQ21="","-",MIR_2020!CQ21)</f>
        <v>-</v>
      </c>
      <c r="CT14" s="73" t="str">
        <f>IF(MIR_2020!CR21="","-",MIR_2020!CR21)</f>
        <v>-</v>
      </c>
      <c r="CU14" s="73" t="str">
        <f>IF(MIR_2020!CS21="","-",MIR_2020!CS21)</f>
        <v>-</v>
      </c>
    </row>
    <row r="15" spans="1:99" s="67" customFormat="1" ht="12.75" x14ac:dyDescent="0.3">
      <c r="A15" s="66">
        <f>+VLOOKUP($D15,Catálogos!$A$14:$E$40,5,0)</f>
        <v>2</v>
      </c>
      <c r="B15" s="68" t="str">
        <f>+VLOOKUP(D15,Catálogos!$A$14:$C$40,3,FALSE)</f>
        <v>Promover el pleno ejercicio de los derechos de acceso a la información pública y de protección de datos personales, así como la transparencia y apertura de las instituciones públicas.</v>
      </c>
      <c r="C15" s="68" t="str">
        <f>+VLOOKUP(D15,Catálogos!$A$14:$F$40,6,FALSE)</f>
        <v>Presidencia</v>
      </c>
      <c r="D15" s="67" t="str">
        <f>+MID(MIR_2020!$D$6,1,3)</f>
        <v>170</v>
      </c>
      <c r="E15" s="68" t="str">
        <f>+MID(MIR_2020!$D$6,7,150)</f>
        <v>Dirección General de Comunicación Social y Difusión</v>
      </c>
      <c r="F15" s="67" t="str">
        <f>IF(MIR_2020!B22=0,F14,MIR_2020!B22)</f>
        <v>GOA03</v>
      </c>
      <c r="G15" s="67" t="str">
        <f>IF(MIR_2020!C22=0,G14,MIR_2020!C22)</f>
        <v>Actividad</v>
      </c>
      <c r="H15" s="68" t="str">
        <f>IF(MIR_2020!D22="",H14,MIR_2020!D22)</f>
        <v xml:space="preserve">1.3 Producción de campañas de sensibilización de los derechos que tutela el Instituto contempladas en la Política General de Comunicación Social del año. </v>
      </c>
      <c r="I15" s="68">
        <f>+MIR_2020!E22</f>
        <v>0</v>
      </c>
      <c r="J15" s="68">
        <f>+MIR_2020!F22</f>
        <v>0</v>
      </c>
      <c r="K15" s="68">
        <f>+MIR_2020!G22</f>
        <v>0</v>
      </c>
      <c r="L15" s="68">
        <f>+MIR_2020!H22</f>
        <v>0</v>
      </c>
      <c r="M15" s="68">
        <f>+MIR_2020!I22</f>
        <v>0</v>
      </c>
      <c r="N15" s="68">
        <f>+MIR_2020!J22</f>
        <v>0</v>
      </c>
      <c r="O15" s="68">
        <f>+MIR_2020!K22</f>
        <v>0</v>
      </c>
      <c r="P15" s="68">
        <f>+MIR_2020!L22</f>
        <v>0</v>
      </c>
      <c r="Q15" s="68">
        <f>+MIR_2020!M22</f>
        <v>0</v>
      </c>
      <c r="R15" s="68">
        <f>+MIR_2020!N22</f>
        <v>0</v>
      </c>
      <c r="S15" s="68">
        <f>+MIR_2020!O22</f>
        <v>0</v>
      </c>
      <c r="T15" s="68">
        <f>+MIR_2020!P22</f>
        <v>0</v>
      </c>
      <c r="U15" s="68">
        <f>+MIR_2020!Q22</f>
        <v>0</v>
      </c>
      <c r="V15" s="68" t="str">
        <f>IF(MIR_2020!R22=0,V14,MIR_2020!R22)</f>
        <v>Semestral</v>
      </c>
      <c r="W15" s="68" t="str">
        <f>IF(MIR_2020!S22=0,W14,MIR_2020!S22)</f>
        <v>Porcentaje</v>
      </c>
      <c r="X15" s="68">
        <f>+MIR_2020!V22</f>
        <v>0</v>
      </c>
      <c r="Y15" s="68">
        <f>+MIR_2020!W22</f>
        <v>0</v>
      </c>
      <c r="Z15" s="68">
        <f>+MIR_2020!X22</f>
        <v>0</v>
      </c>
      <c r="AA15" s="68" t="str">
        <f>IF(AND(MIR_2020!Y22="",H15=H14),AA14,MIR_2020!Y22)</f>
        <v>Los usuarios de redes sociales interactuan con los contenidos de las cuentas institucionales.</v>
      </c>
      <c r="AB15" s="68">
        <f>+MIR_2020!Z22</f>
        <v>0</v>
      </c>
      <c r="AC15" s="68">
        <f>+MIR_2020!AA22</f>
        <v>0</v>
      </c>
      <c r="AD15" s="68">
        <f>+MIR_2020!AB22</f>
        <v>0</v>
      </c>
      <c r="AE15" s="76">
        <f>+MIR_2020!AC22</f>
        <v>0</v>
      </c>
      <c r="AF15" s="76">
        <f>+MIR_2020!AD22</f>
        <v>0</v>
      </c>
      <c r="AG15" s="67">
        <f>+MIR_2020!AE22</f>
        <v>0</v>
      </c>
      <c r="AH15" s="67">
        <f>+MIR_2020!AF22</f>
        <v>0</v>
      </c>
      <c r="AI15" s="67">
        <f>+MIR_2020!AG22</f>
        <v>0</v>
      </c>
      <c r="AJ15" s="67">
        <f>+MIR_2020!AH22</f>
        <v>0</v>
      </c>
      <c r="AK15" s="67">
        <f>+MIR_2020!AN22</f>
        <v>0</v>
      </c>
      <c r="AL15" s="67" t="str">
        <f ca="1">IF(MIR_2020!AO22="","-",IF(AN15="No aplica","-",IF(MIR_2020!AO22="Sin avance","Sin avance",IF(MIR_2020!AO22&lt;&gt;"Sin avance",IFERROR(_xlfn.FORMULATEXT(MIR_2020!AO22),CONCATENATE("=",MIR_2020!AO22)),"0"))))</f>
        <v>-</v>
      </c>
      <c r="AM15" s="67">
        <f>+MIR_2020!AP22</f>
        <v>0</v>
      </c>
      <c r="AN15" s="67">
        <f>+MIR_2020!AQ22</f>
        <v>0</v>
      </c>
      <c r="AO15" s="67">
        <f>+MIR_2020!AR22</f>
        <v>0</v>
      </c>
      <c r="AP15" s="77" t="str">
        <f>IF(MIR_2020!AS22="","-",MIR_2020!AS22)</f>
        <v>-</v>
      </c>
      <c r="AQ15" s="67">
        <f>+MIR_2020!AT22</f>
        <v>0</v>
      </c>
      <c r="AR15" s="67" t="str">
        <f ca="1">+IF(MIR_2020!AU22="","-",IF(AT15="No aplica","-",IF(MIR_2020!AU22="Sin avance","Sin avance",IF(MIR_2020!AU22&lt;&gt;"Sin avance",IFERROR(_xlfn.FORMULATEXT(MIR_2020!AU22),CONCATENATE("=",MIR_2020!AU22)),"0"))))</f>
        <v>-</v>
      </c>
      <c r="AS15" s="67">
        <f>+MIR_2020!AV22</f>
        <v>0</v>
      </c>
      <c r="AT15" s="67">
        <f>+MIR_2020!AW22</f>
        <v>0</v>
      </c>
      <c r="AU15" s="67">
        <f>+MIR_2020!AX22</f>
        <v>0</v>
      </c>
      <c r="AV15" s="77" t="str">
        <f>IF(MIR_2020!AY22="","-",MIR_2020!AY22)</f>
        <v>-</v>
      </c>
      <c r="AW15" s="67">
        <f>+MIR_2020!AZ22</f>
        <v>0</v>
      </c>
      <c r="AX15" s="69" t="str">
        <f ca="1">+IF(MIR_2020!BA22="","-",IF(AZ15="No aplica","-",IF(MIR_2020!BA22="Sin avance","Sin avance",IF(MIR_2020!BA22&lt;&gt;"Sin avance",IFERROR(_xlfn.FORMULATEXT(MIR_2020!BA22),CONCATENATE("=",MIR_2020!BA22)),"0"))))</f>
        <v>-</v>
      </c>
      <c r="AY15" s="67">
        <f>+MIR_2020!BB22</f>
        <v>0</v>
      </c>
      <c r="AZ15" s="67">
        <f>+MIR_2020!BC22</f>
        <v>0</v>
      </c>
      <c r="BA15" s="67">
        <f>+MIR_2020!BD22</f>
        <v>0</v>
      </c>
      <c r="BB15" s="77" t="str">
        <f>IF(MIR_2020!BE22="","-",MIR_2020!BE22)</f>
        <v>-</v>
      </c>
      <c r="BC15" s="67">
        <f>+MIR_2020!BF22</f>
        <v>0</v>
      </c>
      <c r="BD15" s="67" t="str">
        <f ca="1">+IF(MIR_2020!BG22="","-",IF(BF15="No aplica","-",IF(MIR_2020!BG22="Sin avance","Sin avance",IF(MIR_2020!BG22&lt;&gt;"Sin avance",IFERROR(_xlfn.FORMULATEXT(MIR_2020!BG22),CONCATENATE("=",MIR_2020!BG22)),"0"))))</f>
        <v>-</v>
      </c>
      <c r="BE15" s="67">
        <f>+MIR_2020!BH22</f>
        <v>0</v>
      </c>
      <c r="BF15" s="67">
        <f>+MIR_2020!BI22</f>
        <v>0</v>
      </c>
      <c r="BG15" s="67">
        <f>+MIR_2020!BJ22</f>
        <v>0</v>
      </c>
      <c r="BH15" s="77" t="str">
        <f>IF(MIR_2020!BK22="","-",MIR_2020!BK22)</f>
        <v>-</v>
      </c>
      <c r="BI15" s="67">
        <f>+MIR_2020!AH22</f>
        <v>0</v>
      </c>
      <c r="BJ15" s="70" t="str">
        <f ca="1">+IF(MIR_2020!AI22="","-",IF(BL15="No aplica","-",IF(MIR_2020!AI22="Sin avance","Sin avance",IF(MIR_2020!AI22&lt;&gt;"Sin avance",IFERROR(_xlfn.FORMULATEXT(MIR_2020!AI22),CONCATENATE("=",MIR_2020!AI22)),"-"))))</f>
        <v>-</v>
      </c>
      <c r="BK15" s="67">
        <f>+MIR_2020!AJ22</f>
        <v>0</v>
      </c>
      <c r="BL15" s="67">
        <f>+MIR_2020!AK22</f>
        <v>0</v>
      </c>
      <c r="BM15" s="67">
        <f>+MIR_2020!AL22</f>
        <v>0</v>
      </c>
      <c r="BN15" s="77" t="str">
        <f>IF(MIR_2020!AM22="","-",MIR_2020!AM22)</f>
        <v>-</v>
      </c>
      <c r="BO15" s="120" t="str">
        <f>IF(MIR_2020!BL22="","-",MIR_2020!BL22)</f>
        <v>GOA03.03</v>
      </c>
      <c r="BP15" s="120" t="str">
        <f>IF(MIR_2020!BM22="","-",MIR_2020!BM22)</f>
        <v>Servicios de producción y difusión de contenidos para redes sociales.</v>
      </c>
      <c r="BQ15" s="120">
        <f>IF(MIR_2020!BN22="","-",MIR_2020!BN22)</f>
        <v>36101</v>
      </c>
      <c r="BR15" s="120" t="str">
        <f>IF(MIR_2020!BO22="","-",MIR_2020!BO22)</f>
        <v>Difusión de mensajes sobre programas y actividades gubernamentales</v>
      </c>
      <c r="BS15" s="73">
        <f>IF(MIR_2020!BP22="","-",MIR_2020!BP22)</f>
        <v>1900000</v>
      </c>
      <c r="BT15" s="120">
        <f>IF(MIR_2020!BR22="","-",MIR_2020!BR22)</f>
        <v>36101</v>
      </c>
      <c r="BU15" s="120" t="str">
        <f>IF(MIR_2020!BS22="","-",MIR_2020!BS22)</f>
        <v>Difusión de mensajes sobre programas y actividades gubernamentales</v>
      </c>
      <c r="BV15" s="73">
        <f>IF(MIR_2020!BT22="","-",MIR_2020!BT22)</f>
        <v>1330000</v>
      </c>
      <c r="BW15" s="73">
        <f>IF(MIR_2020!BU22="","-",MIR_2020!BU22)</f>
        <v>0</v>
      </c>
      <c r="BX15" s="73">
        <f>IF(MIR_2020!BV22="","-",MIR_2020!BV22)</f>
        <v>0</v>
      </c>
      <c r="BY15" s="73">
        <f>IF(MIR_2020!BW22="","-",MIR_2020!BW22)</f>
        <v>0</v>
      </c>
      <c r="BZ15" s="73">
        <f>IF(MIR_2020!BX22="","-",MIR_2020!BX22)</f>
        <v>1330000</v>
      </c>
      <c r="CA15" s="120">
        <f>IF(MIR_2020!BY23="","-",MIR_2020!BY23)</f>
        <v>31701</v>
      </c>
      <c r="CB15" s="120" t="str">
        <f>IF(MIR_2020!BZ23="","-",MIR_2020!BZ23)</f>
        <v>Servicios de conducción de señales analógicas y digitales</v>
      </c>
      <c r="CC15" s="73">
        <f>IF(MIR_2020!CA23="","-",MIR_2020!CA23)</f>
        <v>96273.94</v>
      </c>
      <c r="CD15" s="73">
        <f>IF(MIR_2020!CB23="","-",MIR_2020!CB23)</f>
        <v>48073.820000000007</v>
      </c>
      <c r="CE15" s="73">
        <f>IF(MIR_2020!CC23="","-",MIR_2020!CC23)</f>
        <v>0</v>
      </c>
      <c r="CF15" s="73">
        <f>IF(MIR_2020!CD23="","-",MIR_2020!CD23)</f>
        <v>0</v>
      </c>
      <c r="CG15" s="73">
        <f>IF(MIR_2020!CE23="","-",MIR_2020!CE23)</f>
        <v>48200.119999999995</v>
      </c>
      <c r="CH15" s="120" t="str">
        <f>IF(MIR_2020!CF22="","-",MIR_2020!CF22)</f>
        <v>-</v>
      </c>
      <c r="CI15" s="120" t="str">
        <f>IF(MIR_2020!CG22="","-",MIR_2020!CG22)</f>
        <v>-</v>
      </c>
      <c r="CJ15" s="73" t="str">
        <f>IF(MIR_2020!CH22="","-",MIR_2020!CH22)</f>
        <v>-</v>
      </c>
      <c r="CK15" s="73" t="str">
        <f>IF(MIR_2020!CI22="","-",MIR_2020!CI22)</f>
        <v>-</v>
      </c>
      <c r="CL15" s="73" t="str">
        <f>IF(MIR_2020!CJ22="","-",MIR_2020!CJ22)</f>
        <v>-</v>
      </c>
      <c r="CM15" s="73" t="str">
        <f>IF(MIR_2020!CK22="","-",MIR_2020!CK22)</f>
        <v>-</v>
      </c>
      <c r="CN15" s="73" t="str">
        <f>IF(MIR_2020!CL22="","-",MIR_2020!CL22)</f>
        <v>-</v>
      </c>
      <c r="CO15" s="120" t="str">
        <f>IF(MIR_2020!CM22="","-",MIR_2020!CM22)</f>
        <v>-</v>
      </c>
      <c r="CP15" s="120" t="str">
        <f>IF(MIR_2020!CN22="","-",MIR_2020!CN22)</f>
        <v>-</v>
      </c>
      <c r="CQ15" s="73" t="str">
        <f>IF(MIR_2020!CO22="","-",MIR_2020!CO22)</f>
        <v>-</v>
      </c>
      <c r="CR15" s="73" t="str">
        <f>IF(MIR_2020!CP22="","-",MIR_2020!CP22)</f>
        <v>-</v>
      </c>
      <c r="CS15" s="73" t="str">
        <f>IF(MIR_2020!CQ22="","-",MIR_2020!CQ22)</f>
        <v>-</v>
      </c>
      <c r="CT15" s="73" t="str">
        <f>IF(MIR_2020!CR22="","-",MIR_2020!CR22)</f>
        <v>-</v>
      </c>
      <c r="CU15" s="73" t="str">
        <f>IF(MIR_2020!CS22="","-",MIR_2020!CS22)</f>
        <v>-</v>
      </c>
    </row>
    <row r="16" spans="1:99" s="67" customFormat="1" ht="12.75" x14ac:dyDescent="0.3">
      <c r="A16" s="66">
        <f>+VLOOKUP($D16,Catálogos!$A$14:$E$40,5,0)</f>
        <v>2</v>
      </c>
      <c r="B16" s="68" t="str">
        <f>+VLOOKUP(D16,Catálogos!$A$14:$C$40,3,FALSE)</f>
        <v>Promover el pleno ejercicio de los derechos de acceso a la información pública y de protección de datos personales, así como la transparencia y apertura de las instituciones públicas.</v>
      </c>
      <c r="C16" s="68" t="str">
        <f>+VLOOKUP(D16,Catálogos!$A$14:$F$40,6,FALSE)</f>
        <v>Presidencia</v>
      </c>
      <c r="D16" s="67" t="str">
        <f>+MID(MIR_2020!$D$6,1,3)</f>
        <v>170</v>
      </c>
      <c r="E16" s="68" t="str">
        <f>+MID(MIR_2020!$D$6,7,150)</f>
        <v>Dirección General de Comunicación Social y Difusión</v>
      </c>
      <c r="F16" s="67" t="str">
        <f>IF(MIR_2020!B23=0,F15,MIR_2020!B23)</f>
        <v>GOA04</v>
      </c>
      <c r="G16" s="67" t="str">
        <f>IF(MIR_2020!C23=0,G15,MIR_2020!C23)</f>
        <v>Actividad</v>
      </c>
      <c r="H16" s="68" t="str">
        <f>IF(MIR_2020!D23="",H15,MIR_2020!D23)</f>
        <v>1.4 Medición de impacto en los medios a partir de las diversas comunicaciones generadas por el Instituto.</v>
      </c>
      <c r="I16" s="68" t="str">
        <f>+MIR_2020!E23</f>
        <v>Porcentaje de cumplimiento en el compromiso de elaboración de reportes trimestrales de impacto en medios a partir de las acciones de comunicación generadas por el área.</v>
      </c>
      <c r="J16" s="68" t="str">
        <f>+MIR_2020!F23</f>
        <v xml:space="preserve">Permite saber el porcentaje de cumplimiento en la generación de reportes de impacto de las comunicaciones generadas por el Instituto, de acuerdo con el total de reportes comprometido para el año. 
Los reportes de impacto son aquellos en los que se muestran, entre otras variables, la cantidad de notas positivas, neutrales o negativas que se han publicado del INAI; el desempeño en las cuentas institucionales en redes sociales y el número de videos subidos al canal de YouTube, así como el rendimiento de la Intranet del Instituto. 
Adicionalmente a estas referencias, el reporte incluye otras variables de desempeño en materia de comunicación social como el número de materiales de diseño gráfico realizados o los resultados de los estudios de investigación ejecutados. </v>
      </c>
      <c r="K16" s="68" t="str">
        <f>+MIR_2020!G23</f>
        <v>(Número de reportes acerca del impacto de  las comunicaciones institucionales realizados / Número de reportes acerca del impacto de las comunicaciones institucionales planeados) * 100</v>
      </c>
      <c r="L16" s="68" t="str">
        <f>+MIR_2020!H23</f>
        <v xml:space="preserve">Reportes acerca del impacto de las comunicaciones institucionales realizados:  Informes, que abarcan una periodicidad trimestral, y en los cuales se muestra el impacto en medios de las comunicaciones generadas por el Instituto, así como otras variables de desempeño en materia de comunicación social. </v>
      </c>
      <c r="M16" s="68" t="str">
        <f>+MIR_2020!I23</f>
        <v xml:space="preserve">Reportes acerca del impacto de las comunicaciones institucionales planeados: Informes, que abarcan una periodicidad trimestral, y en los cuales se muestra el impacto en medios de las comunicaciones generadas por el Instituto, así como otras variables de desempeño en materia de comunicación social. </v>
      </c>
      <c r="N16" s="68">
        <f>+MIR_2020!J23</f>
        <v>0</v>
      </c>
      <c r="O16" s="68">
        <f>+MIR_2020!K23</f>
        <v>0</v>
      </c>
      <c r="P16" s="68">
        <f>+MIR_2020!L23</f>
        <v>0</v>
      </c>
      <c r="Q16" s="68">
        <f>+MIR_2020!M23</f>
        <v>0</v>
      </c>
      <c r="R16" s="68">
        <f>+MIR_2020!N23</f>
        <v>0</v>
      </c>
      <c r="S16" s="68">
        <f>+MIR_2020!O23</f>
        <v>0</v>
      </c>
      <c r="T16" s="68">
        <f>+MIR_2020!P23</f>
        <v>0</v>
      </c>
      <c r="U16" s="68">
        <f>+MIR_2020!Q23</f>
        <v>0</v>
      </c>
      <c r="V16" s="68" t="str">
        <f>IF(MIR_2020!R23=0,V15,MIR_2020!R23)</f>
        <v>Trimestral</v>
      </c>
      <c r="W16" s="68" t="str">
        <f>IF(MIR_2020!S23=0,W15,MIR_2020!S23)</f>
        <v>Porcentaje</v>
      </c>
      <c r="X16" s="68" t="str">
        <f>+MIR_2020!V23</f>
        <v>Eficacia</v>
      </c>
      <c r="Y16" s="68" t="str">
        <f>+MIR_2020!W23</f>
        <v>Gestión</v>
      </c>
      <c r="Z16" s="68" t="str">
        <f>+MIR_2020!X23</f>
        <v>Reportes trimestrales de impacto en medios que obran en el archivo de la DGCSD y son enviados al comisionado presidente.</v>
      </c>
      <c r="AA16" s="68" t="str">
        <f>IF(AND(MIR_2020!Y23="",H16=H15),AA15,MIR_2020!Y23)</f>
        <v>Los resultados de la medición son aceptados por el comisionado presidente.</v>
      </c>
      <c r="AB16" s="68" t="str">
        <f>+MIR_2020!Z23</f>
        <v>Relativo</v>
      </c>
      <c r="AC16" s="68" t="str">
        <f>+MIR_2020!AA23</f>
        <v>Acumulada</v>
      </c>
      <c r="AD16" s="68" t="str">
        <f>+MIR_2020!AB23</f>
        <v>Ascendente</v>
      </c>
      <c r="AE16" s="76">
        <f>+MIR_2020!AC23</f>
        <v>43831</v>
      </c>
      <c r="AF16" s="76">
        <f>+MIR_2020!AD23</f>
        <v>44196</v>
      </c>
      <c r="AG16" s="67">
        <f>+MIR_2020!AE23</f>
        <v>100</v>
      </c>
      <c r="AH16" s="67">
        <f>+MIR_2020!AF23</f>
        <v>2016</v>
      </c>
      <c r="AI16" s="67" t="str">
        <f>+MIR_2020!AG23</f>
        <v>La línea base se calculó con información de las actividades de 2015</v>
      </c>
      <c r="AJ16" s="67">
        <f>+MIR_2020!AH23</f>
        <v>100</v>
      </c>
      <c r="AK16" s="67">
        <f>+MIR_2020!AN23</f>
        <v>25</v>
      </c>
      <c r="AL16" s="67" t="str">
        <f ca="1">IF(MIR_2020!AO23="","-",IF(AN16="No aplica","-",IF(MIR_2020!AO23="Sin avance","Sin avance",IF(MIR_2020!AO23&lt;&gt;"Sin avance",IFERROR(_xlfn.FORMULATEXT(MIR_2020!AO23),CONCATENATE("=",MIR_2020!AO23)),"0"))))</f>
        <v>=(1/4)*100</v>
      </c>
      <c r="AM16" s="67">
        <f ca="1">+MIR_2020!AP23</f>
        <v>0</v>
      </c>
      <c r="AN16" s="67" t="str">
        <f ca="1">+MIR_2020!AQ23</f>
        <v>Aceptable</v>
      </c>
      <c r="AO16" s="67">
        <f ca="1">+MIR_2020!AR23</f>
        <v>25</v>
      </c>
      <c r="AP16" s="77" t="str">
        <f>IF(MIR_2020!AS23="","-",MIR_2020!AS23)</f>
        <v>Se elaboró el informe trimestral de la DGCSD correspondiente al primer trimestre de 2020. En él que se analizan diversos indicadores como son: los impactos de notas en medios; el número de sesiones y los materiales fotográficos que documentan las tareas del Instituto; los resultados de la difusión a través de las cuentas institucionales en redes sociales; los números relacionados con las tareas de diseño, de comunicación interna y de transparencia, entre otros</v>
      </c>
      <c r="AQ16" s="67">
        <f>+MIR_2020!AT23</f>
        <v>50</v>
      </c>
      <c r="AR16" s="67" t="str">
        <f ca="1">+IF(MIR_2020!AU23="","-",IF(AT16="No aplica","-",IF(MIR_2020!AU23="Sin avance","Sin avance",IF(MIR_2020!AU23&lt;&gt;"Sin avance",IFERROR(_xlfn.FORMULATEXT(MIR_2020!AU23),CONCATENATE("=",MIR_2020!AU23)),"0"))))</f>
        <v>=(2/4)*100</v>
      </c>
      <c r="AS16" s="67">
        <f ca="1">+MIR_2020!AV23</f>
        <v>0</v>
      </c>
      <c r="AT16" s="67" t="str">
        <f ca="1">+MIR_2020!AW23</f>
        <v>Aceptable</v>
      </c>
      <c r="AU16" s="67">
        <f ca="1">+MIR_2020!AX23</f>
        <v>50</v>
      </c>
      <c r="AV16" s="77" t="str">
        <f>IF(MIR_2020!AY23="","-",MIR_2020!AY23)</f>
        <v>Se elaboró el informe trimestral de la DGCSD correspondiente al segundo trimestre de 2020. En él que se analizan diversos indicadores como son: los impactos de notas en medios; el número de sesiones y los materiales fotográficos que documentan las tareas del Instituto; los resultados de la difusión a través de las cuentas institucionales en redes sociales; los números relacionados con las tareas de diseño, de comunicación interna y de transparencia, entre otros</v>
      </c>
      <c r="AW16" s="67">
        <f>+MIR_2020!AZ23</f>
        <v>75</v>
      </c>
      <c r="AX16" s="69" t="str">
        <f ca="1">+IF(MIR_2020!BA23="","-",IF(AZ16="No aplica","-",IF(MIR_2020!BA23="Sin avance","Sin avance",IF(MIR_2020!BA23&lt;&gt;"Sin avance",IFERROR(_xlfn.FORMULATEXT(MIR_2020!BA23),CONCATENATE("=",MIR_2020!BA23)),"0"))))</f>
        <v>=(3/4)*100</v>
      </c>
      <c r="AY16" s="67">
        <f ca="1">+MIR_2020!BB23</f>
        <v>0</v>
      </c>
      <c r="AZ16" s="67" t="str">
        <f ca="1">+MIR_2020!BC23</f>
        <v>Aceptable</v>
      </c>
      <c r="BA16" s="67">
        <f ca="1">+MIR_2020!BD23</f>
        <v>75</v>
      </c>
      <c r="BB16" s="77" t="str">
        <f>IF(MIR_2020!BE23="","-",MIR_2020!BE23)</f>
        <v>La DGCSD elaboró el informe trimestral correspondiente al tercer trimestre de 2020. En él que se analizan diversos indicadores como son: los impactos de notas en medios; el número de sesiones y los materiales fotográficos que documentan las tareas del Instituto; los resultados de la difusión a través de las cuentas institucionales en redes sociales; los números relacionados con las tareas de diseño, de comunicación interna y de transparencia, entre otros</v>
      </c>
      <c r="BC16" s="67">
        <f>+MIR_2020!BF23</f>
        <v>100</v>
      </c>
      <c r="BD16" s="67" t="str">
        <f ca="1">+IF(MIR_2020!BG23="","-",IF(BF16="No aplica","-",IF(MIR_2020!BG23="Sin avance","Sin avance",IF(MIR_2020!BG23&lt;&gt;"Sin avance",IFERROR(_xlfn.FORMULATEXT(MIR_2020!BG23),CONCATENATE("=",MIR_2020!BG23)),"0"))))</f>
        <v>-</v>
      </c>
      <c r="BE16" s="67" t="str">
        <f ca="1">+MIR_2020!BH23</f>
        <v/>
      </c>
      <c r="BF16" s="67" t="str">
        <f ca="1">+MIR_2020!BI23</f>
        <v>Ingresar meta alcanzada</v>
      </c>
      <c r="BG16" s="67" t="str">
        <f ca="1">+MIR_2020!BJ23</f>
        <v/>
      </c>
      <c r="BH16" s="77" t="str">
        <f>IF(MIR_2020!BK23="","-",MIR_2020!BK23)</f>
        <v>-</v>
      </c>
      <c r="BI16" s="67">
        <f>+MIR_2020!AH23</f>
        <v>100</v>
      </c>
      <c r="BJ16" s="70" t="str">
        <f ca="1">+IF(MIR_2020!AI23="","-",IF(BL16="No aplica","-",IF(MIR_2020!AI23="Sin avance","Sin avance",IF(MIR_2020!AI23&lt;&gt;"Sin avance",IFERROR(_xlfn.FORMULATEXT(MIR_2020!AI23),CONCATENATE("=",MIR_2020!AI23)),"-"))))</f>
        <v>-</v>
      </c>
      <c r="BK16" s="67" t="str">
        <f ca="1">+MIR_2020!AJ23</f>
        <v/>
      </c>
      <c r="BL16" s="67" t="str">
        <f ca="1">+MIR_2020!AK23</f>
        <v>Ingresar meta alcanzada</v>
      </c>
      <c r="BM16" s="67" t="str">
        <f ca="1">+MIR_2020!AL23</f>
        <v/>
      </c>
      <c r="BN16" s="77" t="str">
        <f>IF(MIR_2020!AM23="","-",MIR_2020!AM23)</f>
        <v>-</v>
      </c>
      <c r="BO16" s="120" t="str">
        <f>IF(MIR_2020!BL23="","-",MIR_2020!BL23)</f>
        <v>GOA04.01</v>
      </c>
      <c r="BP16" s="120" t="str">
        <f>IF(MIR_2020!BM23="","-",MIR_2020!BM23)</f>
        <v>Servicio de television de paga (sky)</v>
      </c>
      <c r="BQ16" s="120">
        <f>IF(MIR_2020!BN23="","-",MIR_2020!BN23)</f>
        <v>31701</v>
      </c>
      <c r="BR16" s="120" t="str">
        <f>IF(MIR_2020!BO23="","-",MIR_2020!BO23)</f>
        <v>Servicios de conducción de señales analógicas y digitales</v>
      </c>
      <c r="BS16" s="73">
        <f>IF(MIR_2020!BP23="","-",MIR_2020!BP23)</f>
        <v>120000</v>
      </c>
      <c r="BT16" s="120">
        <f>IF(MIR_2020!BR23="","-",MIR_2020!BR23)</f>
        <v>31701</v>
      </c>
      <c r="BU16" s="120" t="str">
        <f>IF(MIR_2020!BS23="","-",MIR_2020!BS23)</f>
        <v>Servicios de conducción de señales analógicas y digitales</v>
      </c>
      <c r="BV16" s="73">
        <f>IF(MIR_2020!BT23="","-",MIR_2020!BT23)</f>
        <v>96273.94</v>
      </c>
      <c r="BW16" s="73">
        <f>IF(MIR_2020!BU23="","-",MIR_2020!BU23)</f>
        <v>24444.91</v>
      </c>
      <c r="BX16" s="73">
        <f>IF(MIR_2020!BV23="","-",MIR_2020!BV23)</f>
        <v>0</v>
      </c>
      <c r="BY16" s="73">
        <f>IF(MIR_2020!BW23="","-",MIR_2020!BW23)</f>
        <v>0</v>
      </c>
      <c r="BZ16" s="73">
        <f>IF(MIR_2020!BX23="","-",MIR_2020!BX23)</f>
        <v>71829.03</v>
      </c>
      <c r="CA16" s="120">
        <f>IF(MIR_2020!BY24="","-",MIR_2020!BY24)</f>
        <v>33401</v>
      </c>
      <c r="CB16" s="120" t="str">
        <f>IF(MIR_2020!BZ24="","-",MIR_2020!BZ24)</f>
        <v>Servicios para capacitación a servidores públicos</v>
      </c>
      <c r="CC16" s="73">
        <f>IF(MIR_2020!CA24="","-",MIR_2020!CA24)</f>
        <v>0</v>
      </c>
      <c r="CD16" s="73">
        <f>IF(MIR_2020!CB24="","-",MIR_2020!CB24)</f>
        <v>0</v>
      </c>
      <c r="CE16" s="73">
        <f>IF(MIR_2020!CC24="","-",MIR_2020!CC24)</f>
        <v>0</v>
      </c>
      <c r="CF16" s="73">
        <f>IF(MIR_2020!CD24="","-",MIR_2020!CD24)</f>
        <v>0</v>
      </c>
      <c r="CG16" s="73">
        <f>IF(MIR_2020!CE24="","-",MIR_2020!CE24)</f>
        <v>0</v>
      </c>
      <c r="CH16" s="120" t="str">
        <f>IF(MIR_2020!CF23="","-",MIR_2020!CF23)</f>
        <v>-</v>
      </c>
      <c r="CI16" s="120" t="str">
        <f>IF(MIR_2020!CG23="","-",MIR_2020!CG23)</f>
        <v>-</v>
      </c>
      <c r="CJ16" s="73" t="str">
        <f>IF(MIR_2020!CH23="","-",MIR_2020!CH23)</f>
        <v>-</v>
      </c>
      <c r="CK16" s="73" t="str">
        <f>IF(MIR_2020!CI23="","-",MIR_2020!CI23)</f>
        <v>-</v>
      </c>
      <c r="CL16" s="73" t="str">
        <f>IF(MIR_2020!CJ23="","-",MIR_2020!CJ23)</f>
        <v>-</v>
      </c>
      <c r="CM16" s="73" t="str">
        <f>IF(MIR_2020!CK23="","-",MIR_2020!CK23)</f>
        <v>-</v>
      </c>
      <c r="CN16" s="73" t="str">
        <f>IF(MIR_2020!CL23="","-",MIR_2020!CL23)</f>
        <v>-</v>
      </c>
      <c r="CO16" s="120" t="str">
        <f>IF(MIR_2020!CM23="","-",MIR_2020!CM23)</f>
        <v>-</v>
      </c>
      <c r="CP16" s="120" t="str">
        <f>IF(MIR_2020!CN23="","-",MIR_2020!CN23)</f>
        <v>-</v>
      </c>
      <c r="CQ16" s="73" t="str">
        <f>IF(MIR_2020!CO23="","-",MIR_2020!CO23)</f>
        <v>-</v>
      </c>
      <c r="CR16" s="73" t="str">
        <f>IF(MIR_2020!CP23="","-",MIR_2020!CP23)</f>
        <v>-</v>
      </c>
      <c r="CS16" s="73" t="str">
        <f>IF(MIR_2020!CQ23="","-",MIR_2020!CQ23)</f>
        <v>-</v>
      </c>
      <c r="CT16" s="73" t="str">
        <f>IF(MIR_2020!CR23="","-",MIR_2020!CR23)</f>
        <v>-</v>
      </c>
      <c r="CU16" s="73" t="str">
        <f>IF(MIR_2020!CS23="","-",MIR_2020!CS23)</f>
        <v>-</v>
      </c>
    </row>
    <row r="17" spans="1:99" s="67" customFormat="1" ht="12.75" x14ac:dyDescent="0.3">
      <c r="A17" s="66">
        <f>+VLOOKUP($D17,Catálogos!$A$14:$E$40,5,0)</f>
        <v>2</v>
      </c>
      <c r="B17" s="68" t="str">
        <f>+VLOOKUP(D17,Catálogos!$A$14:$C$40,3,FALSE)</f>
        <v>Promover el pleno ejercicio de los derechos de acceso a la información pública y de protección de datos personales, así como la transparencia y apertura de las instituciones públicas.</v>
      </c>
      <c r="C17" s="68" t="str">
        <f>+VLOOKUP(D17,Catálogos!$A$14:$F$40,6,FALSE)</f>
        <v>Presidencia</v>
      </c>
      <c r="D17" s="67" t="str">
        <f>+MID(MIR_2020!$D$6,1,3)</f>
        <v>170</v>
      </c>
      <c r="E17" s="68" t="str">
        <f>+MID(MIR_2020!$D$6,7,150)</f>
        <v>Dirección General de Comunicación Social y Difusión</v>
      </c>
      <c r="F17" s="67" t="str">
        <f>IF(MIR_2020!B24=0,F16,MIR_2020!B24)</f>
        <v>GOA04</v>
      </c>
      <c r="G17" s="67" t="str">
        <f>IF(MIR_2020!C24=0,G16,MIR_2020!C24)</f>
        <v>Actividad</v>
      </c>
      <c r="H17" s="68" t="str">
        <f>IF(MIR_2020!D24="",H16,MIR_2020!D24)</f>
        <v>1.4 Medición de impacto en los medios a partir de las diversas comunicaciones generadas por el Instituto.</v>
      </c>
      <c r="I17" s="68">
        <f>+MIR_2020!E24</f>
        <v>0</v>
      </c>
      <c r="J17" s="68">
        <f>+MIR_2020!F24</f>
        <v>0</v>
      </c>
      <c r="K17" s="68">
        <f>+MIR_2020!G24</f>
        <v>0</v>
      </c>
      <c r="L17" s="68">
        <f>+MIR_2020!H24</f>
        <v>0</v>
      </c>
      <c r="M17" s="68">
        <f>+MIR_2020!I24</f>
        <v>0</v>
      </c>
      <c r="N17" s="68">
        <f>+MIR_2020!J24</f>
        <v>0</v>
      </c>
      <c r="O17" s="68">
        <f>+MIR_2020!K24</f>
        <v>0</v>
      </c>
      <c r="P17" s="68">
        <f>+MIR_2020!L24</f>
        <v>0</v>
      </c>
      <c r="Q17" s="68">
        <f>+MIR_2020!M24</f>
        <v>0</v>
      </c>
      <c r="R17" s="68">
        <f>+MIR_2020!N24</f>
        <v>0</v>
      </c>
      <c r="S17" s="68">
        <f>+MIR_2020!O24</f>
        <v>0</v>
      </c>
      <c r="T17" s="68">
        <f>+MIR_2020!P24</f>
        <v>0</v>
      </c>
      <c r="U17" s="68">
        <f>+MIR_2020!Q24</f>
        <v>0</v>
      </c>
      <c r="V17" s="68" t="str">
        <f>IF(MIR_2020!R24=0,V16,MIR_2020!R24)</f>
        <v>Trimestral</v>
      </c>
      <c r="W17" s="68" t="str">
        <f>IF(MIR_2020!S24=0,W16,MIR_2020!S24)</f>
        <v>Porcentaje</v>
      </c>
      <c r="X17" s="68">
        <f>+MIR_2020!V24</f>
        <v>0</v>
      </c>
      <c r="Y17" s="68">
        <f>+MIR_2020!W24</f>
        <v>0</v>
      </c>
      <c r="Z17" s="68">
        <f>+MIR_2020!X24</f>
        <v>0</v>
      </c>
      <c r="AA17" s="68" t="str">
        <f>IF(AND(MIR_2020!Y24="",H17=H16),AA16,MIR_2020!Y24)</f>
        <v>Los resultados de la medición son aceptados por el comisionado presidente.</v>
      </c>
      <c r="AB17" s="68">
        <f>+MIR_2020!Z24</f>
        <v>0</v>
      </c>
      <c r="AC17" s="68">
        <f>+MIR_2020!AA24</f>
        <v>0</v>
      </c>
      <c r="AD17" s="68">
        <f>+MIR_2020!AB24</f>
        <v>0</v>
      </c>
      <c r="AE17" s="76">
        <f>+MIR_2020!AC24</f>
        <v>0</v>
      </c>
      <c r="AF17" s="76">
        <f>+MIR_2020!AD24</f>
        <v>0</v>
      </c>
      <c r="AG17" s="67">
        <f>+MIR_2020!AE24</f>
        <v>0</v>
      </c>
      <c r="AH17" s="67">
        <f>+MIR_2020!AF24</f>
        <v>0</v>
      </c>
      <c r="AI17" s="67">
        <f>+MIR_2020!AG24</f>
        <v>0</v>
      </c>
      <c r="AJ17" s="67">
        <f>+MIR_2020!AH24</f>
        <v>0</v>
      </c>
      <c r="AK17" s="67">
        <f>+MIR_2020!AN24</f>
        <v>0</v>
      </c>
      <c r="AL17" s="67" t="str">
        <f ca="1">IF(MIR_2020!AO24="","-",IF(AN17="No aplica","-",IF(MIR_2020!AO24="Sin avance","Sin avance",IF(MIR_2020!AO24&lt;&gt;"Sin avance",IFERROR(_xlfn.FORMULATEXT(MIR_2020!AO24),CONCATENATE("=",MIR_2020!AO24)),"0"))))</f>
        <v>-</v>
      </c>
      <c r="AM17" s="67">
        <f>+MIR_2020!AP24</f>
        <v>0</v>
      </c>
      <c r="AN17" s="67">
        <f>+MIR_2020!AQ24</f>
        <v>0</v>
      </c>
      <c r="AO17" s="67">
        <f>+MIR_2020!AR24</f>
        <v>0</v>
      </c>
      <c r="AP17" s="77" t="str">
        <f>IF(MIR_2020!AS24="","-",MIR_2020!AS24)</f>
        <v>-</v>
      </c>
      <c r="AQ17" s="67">
        <f>+MIR_2020!AT24</f>
        <v>0</v>
      </c>
      <c r="AR17" s="67" t="str">
        <f ca="1">+IF(MIR_2020!AU24="","-",IF(AT17="No aplica","-",IF(MIR_2020!AU24="Sin avance","Sin avance",IF(MIR_2020!AU24&lt;&gt;"Sin avance",IFERROR(_xlfn.FORMULATEXT(MIR_2020!AU24),CONCATENATE("=",MIR_2020!AU24)),"0"))))</f>
        <v>-</v>
      </c>
      <c r="AS17" s="67">
        <f>+MIR_2020!AV24</f>
        <v>0</v>
      </c>
      <c r="AT17" s="67">
        <f>+MIR_2020!AW24</f>
        <v>0</v>
      </c>
      <c r="AU17" s="67">
        <f>+MIR_2020!AX24</f>
        <v>0</v>
      </c>
      <c r="AV17" s="77" t="str">
        <f>IF(MIR_2020!AY24="","-",MIR_2020!AY24)</f>
        <v>-</v>
      </c>
      <c r="AW17" s="67">
        <f>+MIR_2020!AZ24</f>
        <v>0</v>
      </c>
      <c r="AX17" s="69" t="str">
        <f ca="1">+IF(MIR_2020!BA24="","-",IF(AZ17="No aplica","-",IF(MIR_2020!BA24="Sin avance","Sin avance",IF(MIR_2020!BA24&lt;&gt;"Sin avance",IFERROR(_xlfn.FORMULATEXT(MIR_2020!BA24),CONCATENATE("=",MIR_2020!BA24)),"0"))))</f>
        <v>-</v>
      </c>
      <c r="AY17" s="67">
        <f>+MIR_2020!BB24</f>
        <v>0</v>
      </c>
      <c r="AZ17" s="67">
        <f>+MIR_2020!BC24</f>
        <v>0</v>
      </c>
      <c r="BA17" s="67">
        <f>+MIR_2020!BD24</f>
        <v>0</v>
      </c>
      <c r="BB17" s="77" t="str">
        <f>IF(MIR_2020!BE24="","-",MIR_2020!BE24)</f>
        <v>-</v>
      </c>
      <c r="BC17" s="67">
        <f>+MIR_2020!BF24</f>
        <v>0</v>
      </c>
      <c r="BD17" s="67" t="str">
        <f ca="1">+IF(MIR_2020!BG24="","-",IF(BF17="No aplica","-",IF(MIR_2020!BG24="Sin avance","Sin avance",IF(MIR_2020!BG24&lt;&gt;"Sin avance",IFERROR(_xlfn.FORMULATEXT(MIR_2020!BG24),CONCATENATE("=",MIR_2020!BG24)),"0"))))</f>
        <v>-</v>
      </c>
      <c r="BE17" s="67">
        <f>+MIR_2020!BH24</f>
        <v>0</v>
      </c>
      <c r="BF17" s="67">
        <f>+MIR_2020!BI24</f>
        <v>0</v>
      </c>
      <c r="BG17" s="67">
        <f>+MIR_2020!BJ24</f>
        <v>0</v>
      </c>
      <c r="BH17" s="77" t="str">
        <f>IF(MIR_2020!BK24="","-",MIR_2020!BK24)</f>
        <v>-</v>
      </c>
      <c r="BI17" s="67">
        <f>+MIR_2020!AH24</f>
        <v>0</v>
      </c>
      <c r="BJ17" s="70" t="str">
        <f ca="1">+IF(MIR_2020!AI24="","-",IF(BL17="No aplica","-",IF(MIR_2020!AI24="Sin avance","Sin avance",IF(MIR_2020!AI24&lt;&gt;"Sin avance",IFERROR(_xlfn.FORMULATEXT(MIR_2020!AI24),CONCATENATE("=",MIR_2020!AI24)),"-"))))</f>
        <v>-</v>
      </c>
      <c r="BK17" s="67">
        <f>+MIR_2020!AJ24</f>
        <v>0</v>
      </c>
      <c r="BL17" s="67">
        <f>+MIR_2020!AK24</f>
        <v>0</v>
      </c>
      <c r="BM17" s="67">
        <f>+MIR_2020!AL24</f>
        <v>0</v>
      </c>
      <c r="BN17" s="77" t="str">
        <f>IF(MIR_2020!AM24="","-",MIR_2020!AM24)</f>
        <v>-</v>
      </c>
      <c r="BO17" s="120" t="str">
        <f>IF(MIR_2020!BL24="","-",MIR_2020!BL24)</f>
        <v>GOA04.02</v>
      </c>
      <c r="BP17" s="120" t="str">
        <f>IF(MIR_2020!BM24="","-",MIR_2020!BM24)</f>
        <v>Servicio de capacitación para servidores públicos (entrenamiento de medios)</v>
      </c>
      <c r="BQ17" s="120">
        <f>IF(MIR_2020!BN24="","-",MIR_2020!BN24)</f>
        <v>33401</v>
      </c>
      <c r="BR17" s="120" t="str">
        <f>IF(MIR_2020!BO24="","-",MIR_2020!BO24)</f>
        <v>Servicios para capacitación a servidores públicos</v>
      </c>
      <c r="BS17" s="73">
        <f>IF(MIR_2020!BP24="","-",MIR_2020!BP24)</f>
        <v>0</v>
      </c>
      <c r="BT17" s="120">
        <f>IF(MIR_2020!BR24="","-",MIR_2020!BR24)</f>
        <v>33401</v>
      </c>
      <c r="BU17" s="120" t="str">
        <f>IF(MIR_2020!BS24="","-",MIR_2020!BS24)</f>
        <v>Servicios para capacitación a servidores públicos</v>
      </c>
      <c r="BV17" s="73">
        <f>IF(MIR_2020!BT24="","-",MIR_2020!BT24)</f>
        <v>0</v>
      </c>
      <c r="BW17" s="73">
        <f>IF(MIR_2020!BU24="","-",MIR_2020!BU24)</f>
        <v>0</v>
      </c>
      <c r="BX17" s="73">
        <f>IF(MIR_2020!BV24="","-",MIR_2020!BV24)</f>
        <v>0</v>
      </c>
      <c r="BY17" s="73">
        <f>IF(MIR_2020!BW24="","-",MIR_2020!BW24)</f>
        <v>0</v>
      </c>
      <c r="BZ17" s="73">
        <f>IF(MIR_2020!BX24="","-",MIR_2020!BX24)</f>
        <v>0</v>
      </c>
      <c r="CA17" s="120">
        <f>IF(MIR_2020!BY25="","-",MIR_2020!BY25)</f>
        <v>33605</v>
      </c>
      <c r="CB17" s="120" t="str">
        <f>IF(MIR_2020!BZ25="","-",MIR_2020!BZ25)</f>
        <v>Información en medios masivos derivada de la operación y administración de las dependencias y entidades</v>
      </c>
      <c r="CC17" s="73">
        <f>IF(MIR_2020!CA25="","-",MIR_2020!CA25)</f>
        <v>386641.07999999996</v>
      </c>
      <c r="CD17" s="73">
        <f>IF(MIR_2020!CB25="","-",MIR_2020!CB25)</f>
        <v>174641.08000000002</v>
      </c>
      <c r="CE17" s="73">
        <f>IF(MIR_2020!CC25="","-",MIR_2020!CC25)</f>
        <v>0</v>
      </c>
      <c r="CF17" s="73">
        <f>IF(MIR_2020!CD25="","-",MIR_2020!CD25)</f>
        <v>0</v>
      </c>
      <c r="CG17" s="73">
        <f>IF(MIR_2020!CE25="","-",MIR_2020!CE25)</f>
        <v>211999.99999999994</v>
      </c>
      <c r="CH17" s="120" t="str">
        <f>IF(MIR_2020!CF24="","-",MIR_2020!CF24)</f>
        <v>-</v>
      </c>
      <c r="CI17" s="120" t="str">
        <f>IF(MIR_2020!CG24="","-",MIR_2020!CG24)</f>
        <v>-</v>
      </c>
      <c r="CJ17" s="73" t="str">
        <f>IF(MIR_2020!CH24="","-",MIR_2020!CH24)</f>
        <v>-</v>
      </c>
      <c r="CK17" s="73" t="str">
        <f>IF(MIR_2020!CI24="","-",MIR_2020!CI24)</f>
        <v>-</v>
      </c>
      <c r="CL17" s="73" t="str">
        <f>IF(MIR_2020!CJ24="","-",MIR_2020!CJ24)</f>
        <v>-</v>
      </c>
      <c r="CM17" s="73" t="str">
        <f>IF(MIR_2020!CK24="","-",MIR_2020!CK24)</f>
        <v>-</v>
      </c>
      <c r="CN17" s="73" t="str">
        <f>IF(MIR_2020!CL24="","-",MIR_2020!CL24)</f>
        <v>-</v>
      </c>
      <c r="CO17" s="120" t="str">
        <f>IF(MIR_2020!CM24="","-",MIR_2020!CM24)</f>
        <v>-</v>
      </c>
      <c r="CP17" s="120" t="str">
        <f>IF(MIR_2020!CN24="","-",MIR_2020!CN24)</f>
        <v>-</v>
      </c>
      <c r="CQ17" s="73" t="str">
        <f>IF(MIR_2020!CO24="","-",MIR_2020!CO24)</f>
        <v>-</v>
      </c>
      <c r="CR17" s="73" t="str">
        <f>IF(MIR_2020!CP24="","-",MIR_2020!CP24)</f>
        <v>-</v>
      </c>
      <c r="CS17" s="73" t="str">
        <f>IF(MIR_2020!CQ24="","-",MIR_2020!CQ24)</f>
        <v>-</v>
      </c>
      <c r="CT17" s="73" t="str">
        <f>IF(MIR_2020!CR24="","-",MIR_2020!CR24)</f>
        <v>-</v>
      </c>
      <c r="CU17" s="73" t="str">
        <f>IF(MIR_2020!CS24="","-",MIR_2020!CS24)</f>
        <v>-</v>
      </c>
    </row>
    <row r="18" spans="1:99" s="67" customFormat="1" ht="12.75" x14ac:dyDescent="0.3">
      <c r="A18" s="66">
        <f>+VLOOKUP($D18,Catálogos!$A$14:$E$40,5,0)</f>
        <v>2</v>
      </c>
      <c r="B18" s="68" t="str">
        <f>+VLOOKUP(D18,Catálogos!$A$14:$C$40,3,FALSE)</f>
        <v>Promover el pleno ejercicio de los derechos de acceso a la información pública y de protección de datos personales, así como la transparencia y apertura de las instituciones públicas.</v>
      </c>
      <c r="C18" s="68" t="str">
        <f>+VLOOKUP(D18,Catálogos!$A$14:$F$40,6,FALSE)</f>
        <v>Presidencia</v>
      </c>
      <c r="D18" s="67" t="str">
        <f>+MID(MIR_2020!$D$6,1,3)</f>
        <v>170</v>
      </c>
      <c r="E18" s="68" t="str">
        <f>+MID(MIR_2020!$D$6,7,150)</f>
        <v>Dirección General de Comunicación Social y Difusión</v>
      </c>
      <c r="F18" s="67" t="str">
        <f>IF(MIR_2020!B25=0,F17,MIR_2020!B25)</f>
        <v>GOA04</v>
      </c>
      <c r="G18" s="67" t="str">
        <f>IF(MIR_2020!C25=0,G17,MIR_2020!C25)</f>
        <v>Actividad</v>
      </c>
      <c r="H18" s="68" t="str">
        <f>IF(MIR_2020!D25="",H17,MIR_2020!D25)</f>
        <v>1.4 Medición de impacto en los medios a partir de las diversas comunicaciones generadas por el Instituto.</v>
      </c>
      <c r="I18" s="68">
        <f>+MIR_2020!E25</f>
        <v>0</v>
      </c>
      <c r="J18" s="68">
        <f>+MIR_2020!F25</f>
        <v>0</v>
      </c>
      <c r="K18" s="68">
        <f>+MIR_2020!G25</f>
        <v>0</v>
      </c>
      <c r="L18" s="68">
        <f>+MIR_2020!H25</f>
        <v>0</v>
      </c>
      <c r="M18" s="68">
        <f>+MIR_2020!I25</f>
        <v>0</v>
      </c>
      <c r="N18" s="68">
        <f>+MIR_2020!J25</f>
        <v>0</v>
      </c>
      <c r="O18" s="68">
        <f>+MIR_2020!K25</f>
        <v>0</v>
      </c>
      <c r="P18" s="68">
        <f>+MIR_2020!L25</f>
        <v>0</v>
      </c>
      <c r="Q18" s="68">
        <f>+MIR_2020!M25</f>
        <v>0</v>
      </c>
      <c r="R18" s="68">
        <f>+MIR_2020!N25</f>
        <v>0</v>
      </c>
      <c r="S18" s="68">
        <f>+MIR_2020!O25</f>
        <v>0</v>
      </c>
      <c r="T18" s="68">
        <f>+MIR_2020!P25</f>
        <v>0</v>
      </c>
      <c r="U18" s="68">
        <f>+MIR_2020!Q25</f>
        <v>0</v>
      </c>
      <c r="V18" s="68" t="str">
        <f>IF(MIR_2020!R25=0,V17,MIR_2020!R25)</f>
        <v>Trimestral</v>
      </c>
      <c r="W18" s="68" t="str">
        <f>IF(MIR_2020!S25=0,W17,MIR_2020!S25)</f>
        <v>Porcentaje</v>
      </c>
      <c r="X18" s="68">
        <f>+MIR_2020!V25</f>
        <v>0</v>
      </c>
      <c r="Y18" s="68">
        <f>+MIR_2020!W25</f>
        <v>0</v>
      </c>
      <c r="Z18" s="68">
        <f>+MIR_2020!X25</f>
        <v>0</v>
      </c>
      <c r="AA18" s="68" t="str">
        <f>IF(AND(MIR_2020!Y25="",H18=H17),AA17,MIR_2020!Y25)</f>
        <v>Los resultados de la medición son aceptados por el comisionado presidente.</v>
      </c>
      <c r="AB18" s="68">
        <f>+MIR_2020!Z25</f>
        <v>0</v>
      </c>
      <c r="AC18" s="68">
        <f>+MIR_2020!AA25</f>
        <v>0</v>
      </c>
      <c r="AD18" s="68">
        <f>+MIR_2020!AB25</f>
        <v>0</v>
      </c>
      <c r="AE18" s="76">
        <f>+MIR_2020!AC25</f>
        <v>0</v>
      </c>
      <c r="AF18" s="76">
        <f>+MIR_2020!AD25</f>
        <v>0</v>
      </c>
      <c r="AG18" s="67">
        <f>+MIR_2020!AE25</f>
        <v>0</v>
      </c>
      <c r="AH18" s="67">
        <f>+MIR_2020!AF25</f>
        <v>0</v>
      </c>
      <c r="AI18" s="67">
        <f>+MIR_2020!AG25</f>
        <v>0</v>
      </c>
      <c r="AJ18" s="67">
        <f>+MIR_2020!AH25</f>
        <v>0</v>
      </c>
      <c r="AK18" s="67">
        <f>+MIR_2020!AN25</f>
        <v>0</v>
      </c>
      <c r="AL18" s="67" t="str">
        <f ca="1">IF(MIR_2020!AO25="","-",IF(AN18="No aplica","-",IF(MIR_2020!AO25="Sin avance","Sin avance",IF(MIR_2020!AO25&lt;&gt;"Sin avance",IFERROR(_xlfn.FORMULATEXT(MIR_2020!AO25),CONCATENATE("=",MIR_2020!AO25)),"0"))))</f>
        <v>-</v>
      </c>
      <c r="AM18" s="67">
        <f>+MIR_2020!AP25</f>
        <v>0</v>
      </c>
      <c r="AN18" s="67">
        <f>+MIR_2020!AQ25</f>
        <v>0</v>
      </c>
      <c r="AO18" s="67">
        <f>+MIR_2020!AR25</f>
        <v>0</v>
      </c>
      <c r="AP18" s="77" t="str">
        <f>IF(MIR_2020!AS25="","-",MIR_2020!AS25)</f>
        <v>-</v>
      </c>
      <c r="AQ18" s="67">
        <f>+MIR_2020!AT25</f>
        <v>0</v>
      </c>
      <c r="AR18" s="67" t="str">
        <f ca="1">+IF(MIR_2020!AU25="","-",IF(AT18="No aplica","-",IF(MIR_2020!AU25="Sin avance","Sin avance",IF(MIR_2020!AU25&lt;&gt;"Sin avance",IFERROR(_xlfn.FORMULATEXT(MIR_2020!AU25),CONCATENATE("=",MIR_2020!AU25)),"0"))))</f>
        <v>-</v>
      </c>
      <c r="AS18" s="67">
        <f>+MIR_2020!AV25</f>
        <v>0</v>
      </c>
      <c r="AT18" s="67">
        <f>+MIR_2020!AW25</f>
        <v>0</v>
      </c>
      <c r="AU18" s="67">
        <f>+MIR_2020!AX25</f>
        <v>0</v>
      </c>
      <c r="AV18" s="77" t="str">
        <f>IF(MIR_2020!AY25="","-",MIR_2020!AY25)</f>
        <v>-</v>
      </c>
      <c r="AW18" s="67">
        <f>+MIR_2020!AZ25</f>
        <v>0</v>
      </c>
      <c r="AX18" s="69" t="str">
        <f ca="1">+IF(MIR_2020!BA25="","-",IF(AZ18="No aplica","-",IF(MIR_2020!BA25="Sin avance","Sin avance",IF(MIR_2020!BA25&lt;&gt;"Sin avance",IFERROR(_xlfn.FORMULATEXT(MIR_2020!BA25),CONCATENATE("=",MIR_2020!BA25)),"0"))))</f>
        <v>-</v>
      </c>
      <c r="AY18" s="67">
        <f>+MIR_2020!BB25</f>
        <v>0</v>
      </c>
      <c r="AZ18" s="67">
        <f>+MIR_2020!BC25</f>
        <v>0</v>
      </c>
      <c r="BA18" s="67">
        <f>+MIR_2020!BD25</f>
        <v>0</v>
      </c>
      <c r="BB18" s="77" t="str">
        <f>IF(MIR_2020!BE25="","-",MIR_2020!BE25)</f>
        <v>-</v>
      </c>
      <c r="BC18" s="67">
        <f>+MIR_2020!BF25</f>
        <v>0</v>
      </c>
      <c r="BD18" s="67" t="str">
        <f ca="1">+IF(MIR_2020!BG25="","-",IF(BF18="No aplica","-",IF(MIR_2020!BG25="Sin avance","Sin avance",IF(MIR_2020!BG25&lt;&gt;"Sin avance",IFERROR(_xlfn.FORMULATEXT(MIR_2020!BG25),CONCATENATE("=",MIR_2020!BG25)),"0"))))</f>
        <v>-</v>
      </c>
      <c r="BE18" s="67">
        <f>+MIR_2020!BH25</f>
        <v>0</v>
      </c>
      <c r="BF18" s="67">
        <f>+MIR_2020!BI25</f>
        <v>0</v>
      </c>
      <c r="BG18" s="67">
        <f>+MIR_2020!BJ25</f>
        <v>0</v>
      </c>
      <c r="BH18" s="77" t="str">
        <f>IF(MIR_2020!BK25="","-",MIR_2020!BK25)</f>
        <v>-</v>
      </c>
      <c r="BI18" s="67">
        <f>+MIR_2020!AH25</f>
        <v>0</v>
      </c>
      <c r="BJ18" s="70" t="str">
        <f ca="1">+IF(MIR_2020!AI25="","-",IF(BL18="No aplica","-",IF(MIR_2020!AI25="Sin avance","Sin avance",IF(MIR_2020!AI25&lt;&gt;"Sin avance",IFERROR(_xlfn.FORMULATEXT(MIR_2020!AI25),CONCATENATE("=",MIR_2020!AI25)),"-"))))</f>
        <v>-</v>
      </c>
      <c r="BK18" s="67">
        <f>+MIR_2020!AJ25</f>
        <v>0</v>
      </c>
      <c r="BL18" s="67">
        <f>+MIR_2020!AK25</f>
        <v>0</v>
      </c>
      <c r="BM18" s="67">
        <f>+MIR_2020!AL25</f>
        <v>0</v>
      </c>
      <c r="BN18" s="77" t="str">
        <f>IF(MIR_2020!AM25="","-",MIR_2020!AM25)</f>
        <v>-</v>
      </c>
      <c r="BO18" s="120" t="str">
        <f>IF(MIR_2020!BL25="","-",MIR_2020!BL25)</f>
        <v>GOA04.03</v>
      </c>
      <c r="BP18" s="120" t="str">
        <f>IF(MIR_2020!BM25="","-",MIR_2020!BM25)</f>
        <v>Inserciones en periódicos y revistas, clasificados como avisos institucionales, contenido que no esta vinculado con la difusión de la campaña institucionales.</v>
      </c>
      <c r="BQ18" s="120">
        <f>IF(MIR_2020!BN25="","-",MIR_2020!BN25)</f>
        <v>33605</v>
      </c>
      <c r="BR18" s="120" t="str">
        <f>IF(MIR_2020!BO25="","-",MIR_2020!BO25)</f>
        <v>Información en medios masivos derivada de la operación y administración de las dependencias y entidades</v>
      </c>
      <c r="BS18" s="73">
        <f>IF(MIR_2020!BP25="","-",MIR_2020!BP25)</f>
        <v>520000</v>
      </c>
      <c r="BT18" s="120">
        <f>IF(MIR_2020!BR25="","-",MIR_2020!BR25)</f>
        <v>33605</v>
      </c>
      <c r="BU18" s="120" t="str">
        <f>IF(MIR_2020!BS25="","-",MIR_2020!BS25)</f>
        <v>Información en medios masivos derivada de la operación y administración de las dependencias y entidades</v>
      </c>
      <c r="BV18" s="73">
        <f>IF(MIR_2020!BT25="","-",MIR_2020!BT25)</f>
        <v>386641.08</v>
      </c>
      <c r="BW18" s="73">
        <f>IF(MIR_2020!BU25="","-",MIR_2020!BU25)</f>
        <v>174641.08</v>
      </c>
      <c r="BX18" s="73">
        <f>IF(MIR_2020!BV25="","-",MIR_2020!BV25)</f>
        <v>0</v>
      </c>
      <c r="BY18" s="73">
        <f>IF(MIR_2020!BW25="","-",MIR_2020!BW25)</f>
        <v>0</v>
      </c>
      <c r="BZ18" s="73">
        <f>IF(MIR_2020!BX25="","-",MIR_2020!BX25)</f>
        <v>212000.00000000003</v>
      </c>
      <c r="CA18" s="120">
        <f>IF(MIR_2020!BY29="","-",MIR_2020!BY29)</f>
        <v>36901</v>
      </c>
      <c r="CB18" s="120" t="str">
        <f>IF(MIR_2020!BZ29="","-",MIR_2020!BZ29)</f>
        <v>Servicios relacionados con monitoreo de información en medios masivos</v>
      </c>
      <c r="CC18" s="73">
        <f>IF(MIR_2020!CA29="","-",MIR_2020!CA29)</f>
        <v>505431.89999999991</v>
      </c>
      <c r="CD18" s="73">
        <f>IF(MIR_2020!CB29="","-",MIR_2020!CB29)</f>
        <v>152951.4</v>
      </c>
      <c r="CE18" s="73">
        <f>IF(MIR_2020!CC29="","-",MIR_2020!CC29)</f>
        <v>321552</v>
      </c>
      <c r="CF18" s="73">
        <f>IF(MIR_2020!CD29="","-",MIR_2020!CD29)</f>
        <v>0</v>
      </c>
      <c r="CG18" s="73">
        <f>IF(MIR_2020!CE29="","-",MIR_2020!CE29)</f>
        <v>30928.499999999884</v>
      </c>
      <c r="CH18" s="120" t="str">
        <f>IF(MIR_2020!CF25="","-",MIR_2020!CF25)</f>
        <v>-</v>
      </c>
      <c r="CI18" s="120" t="str">
        <f>IF(MIR_2020!CG25="","-",MIR_2020!CG25)</f>
        <v>-</v>
      </c>
      <c r="CJ18" s="73" t="str">
        <f>IF(MIR_2020!CH25="","-",MIR_2020!CH25)</f>
        <v>-</v>
      </c>
      <c r="CK18" s="73" t="str">
        <f>IF(MIR_2020!CI25="","-",MIR_2020!CI25)</f>
        <v>-</v>
      </c>
      <c r="CL18" s="73" t="str">
        <f>IF(MIR_2020!CJ25="","-",MIR_2020!CJ25)</f>
        <v>-</v>
      </c>
      <c r="CM18" s="73" t="str">
        <f>IF(MIR_2020!CK25="","-",MIR_2020!CK25)</f>
        <v>-</v>
      </c>
      <c r="CN18" s="73" t="str">
        <f>IF(MIR_2020!CL25="","-",MIR_2020!CL25)</f>
        <v>-</v>
      </c>
      <c r="CO18" s="120" t="str">
        <f>IF(MIR_2020!CM25="","-",MIR_2020!CM25)</f>
        <v>-</v>
      </c>
      <c r="CP18" s="120" t="str">
        <f>IF(MIR_2020!CN25="","-",MIR_2020!CN25)</f>
        <v>-</v>
      </c>
      <c r="CQ18" s="73" t="str">
        <f>IF(MIR_2020!CO25="","-",MIR_2020!CO25)</f>
        <v>-</v>
      </c>
      <c r="CR18" s="73" t="str">
        <f>IF(MIR_2020!CP25="","-",MIR_2020!CP25)</f>
        <v>-</v>
      </c>
      <c r="CS18" s="73" t="str">
        <f>IF(MIR_2020!CQ25="","-",MIR_2020!CQ25)</f>
        <v>-</v>
      </c>
      <c r="CT18" s="73" t="str">
        <f>IF(MIR_2020!CR25="","-",MIR_2020!CR25)</f>
        <v>-</v>
      </c>
      <c r="CU18" s="73" t="str">
        <f>IF(MIR_2020!CS25="","-",MIR_2020!CS25)</f>
        <v>-</v>
      </c>
    </row>
    <row r="19" spans="1:99" s="67" customFormat="1" ht="12.75" x14ac:dyDescent="0.3">
      <c r="A19" s="66">
        <f>+VLOOKUP($D19,Catálogos!$A$14:$E$40,5,0)</f>
        <v>2</v>
      </c>
      <c r="B19" s="68" t="str">
        <f>+VLOOKUP(D19,Catálogos!$A$14:$C$40,3,FALSE)</f>
        <v>Promover el pleno ejercicio de los derechos de acceso a la información pública y de protección de datos personales, así como la transparencia y apertura de las instituciones públicas.</v>
      </c>
      <c r="C19" s="68" t="str">
        <f>+VLOOKUP(D19,Catálogos!$A$14:$F$40,6,FALSE)</f>
        <v>Presidencia</v>
      </c>
      <c r="D19" s="67" t="str">
        <f>+MID(MIR_2020!$D$6,1,3)</f>
        <v>170</v>
      </c>
      <c r="E19" s="68" t="str">
        <f>+MID(MIR_2020!$D$6,7,150)</f>
        <v>Dirección General de Comunicación Social y Difusión</v>
      </c>
      <c r="F19" s="67" t="str">
        <f>IF(MIR_2020!B26=0,F18,MIR_2020!B26)</f>
        <v>GOA04</v>
      </c>
      <c r="G19" s="67" t="str">
        <f>IF(MIR_2020!C26=0,G18,MIR_2020!C26)</f>
        <v>Actividad</v>
      </c>
      <c r="H19" s="68" t="str">
        <f>IF(MIR_2020!D26="",H18,MIR_2020!D26)</f>
        <v>1.4 Medición de impacto en los medios a partir de las diversas comunicaciones generadas por el Instituto.</v>
      </c>
      <c r="I19" s="68">
        <f>+MIR_2020!E26</f>
        <v>0</v>
      </c>
      <c r="J19" s="68">
        <f>+MIR_2020!F26</f>
        <v>0</v>
      </c>
      <c r="K19" s="68">
        <f>+MIR_2020!G26</f>
        <v>0</v>
      </c>
      <c r="L19" s="68">
        <f>+MIR_2020!H26</f>
        <v>0</v>
      </c>
      <c r="M19" s="68">
        <f>+MIR_2020!I26</f>
        <v>0</v>
      </c>
      <c r="N19" s="68">
        <f>+MIR_2020!J26</f>
        <v>0</v>
      </c>
      <c r="O19" s="68">
        <f>+MIR_2020!K26</f>
        <v>0</v>
      </c>
      <c r="P19" s="68">
        <f>+MIR_2020!L26</f>
        <v>0</v>
      </c>
      <c r="Q19" s="68">
        <f>+MIR_2020!M26</f>
        <v>0</v>
      </c>
      <c r="R19" s="68">
        <f>+MIR_2020!N26</f>
        <v>0</v>
      </c>
      <c r="S19" s="68">
        <f>+MIR_2020!O26</f>
        <v>0</v>
      </c>
      <c r="T19" s="68">
        <f>+MIR_2020!P26</f>
        <v>0</v>
      </c>
      <c r="U19" s="68">
        <f>+MIR_2020!Q26</f>
        <v>0</v>
      </c>
      <c r="V19" s="68" t="str">
        <f>IF(MIR_2020!R26=0,V18,MIR_2020!R26)</f>
        <v>Trimestral</v>
      </c>
      <c r="W19" s="68" t="str">
        <f>IF(MIR_2020!S26=0,W18,MIR_2020!S26)</f>
        <v>Porcentaje</v>
      </c>
      <c r="X19" s="68">
        <f>+MIR_2020!V26</f>
        <v>0</v>
      </c>
      <c r="Y19" s="68">
        <f>+MIR_2020!W26</f>
        <v>0</v>
      </c>
      <c r="Z19" s="68">
        <f>+MIR_2020!X26</f>
        <v>0</v>
      </c>
      <c r="AA19" s="68" t="str">
        <f>IF(AND(MIR_2020!Y26="",H19=H18),AA18,MIR_2020!Y26)</f>
        <v>Los resultados de la medición son aceptados por el comisionado presidente.</v>
      </c>
      <c r="AB19" s="68">
        <f>+MIR_2020!Z26</f>
        <v>0</v>
      </c>
      <c r="AC19" s="68">
        <f>+MIR_2020!AA26</f>
        <v>0</v>
      </c>
      <c r="AD19" s="68">
        <f>+MIR_2020!AB26</f>
        <v>0</v>
      </c>
      <c r="AE19" s="76">
        <f>+MIR_2020!AC26</f>
        <v>0</v>
      </c>
      <c r="AF19" s="76">
        <f>+MIR_2020!AD26</f>
        <v>0</v>
      </c>
      <c r="AG19" s="67">
        <f>+MIR_2020!AE26</f>
        <v>0</v>
      </c>
      <c r="AH19" s="67">
        <f>+MIR_2020!AF26</f>
        <v>0</v>
      </c>
      <c r="AI19" s="67">
        <f>+MIR_2020!AG26</f>
        <v>0</v>
      </c>
      <c r="AJ19" s="67">
        <f>+MIR_2020!AH26</f>
        <v>0</v>
      </c>
      <c r="AK19" s="67">
        <f>+MIR_2020!AN26</f>
        <v>0</v>
      </c>
      <c r="AL19" s="67" t="str">
        <f ca="1">IF(MIR_2020!AO26="","-",IF(AN19="No aplica","-",IF(MIR_2020!AO26="Sin avance","Sin avance",IF(MIR_2020!AO26&lt;&gt;"Sin avance",IFERROR(_xlfn.FORMULATEXT(MIR_2020!AO26),CONCATENATE("=",MIR_2020!AO26)),"0"))))</f>
        <v>-</v>
      </c>
      <c r="AM19" s="67">
        <f>+MIR_2020!AP26</f>
        <v>0</v>
      </c>
      <c r="AN19" s="67">
        <f>+MIR_2020!AQ26</f>
        <v>0</v>
      </c>
      <c r="AO19" s="67">
        <f>+MIR_2020!AR26</f>
        <v>0</v>
      </c>
      <c r="AP19" s="77" t="str">
        <f>IF(MIR_2020!AS26="","-",MIR_2020!AS26)</f>
        <v>-</v>
      </c>
      <c r="AQ19" s="67">
        <f>+MIR_2020!AT26</f>
        <v>0</v>
      </c>
      <c r="AR19" s="67" t="str">
        <f ca="1">+IF(MIR_2020!AU26="","-",IF(AT19="No aplica","-",IF(MIR_2020!AU26="Sin avance","Sin avance",IF(MIR_2020!AU26&lt;&gt;"Sin avance",IFERROR(_xlfn.FORMULATEXT(MIR_2020!AU26),CONCATENATE("=",MIR_2020!AU26)),"0"))))</f>
        <v>-</v>
      </c>
      <c r="AS19" s="67">
        <f>+MIR_2020!AV26</f>
        <v>0</v>
      </c>
      <c r="AT19" s="67">
        <f>+MIR_2020!AW26</f>
        <v>0</v>
      </c>
      <c r="AU19" s="67">
        <f>+MIR_2020!AX26</f>
        <v>0</v>
      </c>
      <c r="AV19" s="77" t="str">
        <f>IF(MIR_2020!AY26="","-",MIR_2020!AY26)</f>
        <v>-</v>
      </c>
      <c r="AW19" s="67">
        <f>+MIR_2020!AZ26</f>
        <v>0</v>
      </c>
      <c r="AX19" s="69" t="str">
        <f ca="1">+IF(MIR_2020!BA26="","-",IF(AZ19="No aplica","-",IF(MIR_2020!BA26="Sin avance","Sin avance",IF(MIR_2020!BA26&lt;&gt;"Sin avance",IFERROR(_xlfn.FORMULATEXT(MIR_2020!BA26),CONCATENATE("=",MIR_2020!BA26)),"0"))))</f>
        <v>-</v>
      </c>
      <c r="AY19" s="67">
        <f>+MIR_2020!BB26</f>
        <v>0</v>
      </c>
      <c r="AZ19" s="67">
        <f>+MIR_2020!BC26</f>
        <v>0</v>
      </c>
      <c r="BA19" s="67">
        <f>+MIR_2020!BD26</f>
        <v>0</v>
      </c>
      <c r="BB19" s="77" t="str">
        <f>IF(MIR_2020!BE26="","-",MIR_2020!BE26)</f>
        <v>-</v>
      </c>
      <c r="BC19" s="67">
        <f>+MIR_2020!BF26</f>
        <v>0</v>
      </c>
      <c r="BD19" s="67" t="str">
        <f ca="1">+IF(MIR_2020!BG26="","-",IF(BF19="No aplica","-",IF(MIR_2020!BG26="Sin avance","Sin avance",IF(MIR_2020!BG26&lt;&gt;"Sin avance",IFERROR(_xlfn.FORMULATEXT(MIR_2020!BG26),CONCATENATE("=",MIR_2020!BG26)),"0"))))</f>
        <v>-</v>
      </c>
      <c r="BE19" s="67">
        <f>+MIR_2020!BH26</f>
        <v>0</v>
      </c>
      <c r="BF19" s="67">
        <f>+MIR_2020!BI26</f>
        <v>0</v>
      </c>
      <c r="BG19" s="67">
        <f>+MIR_2020!BJ26</f>
        <v>0</v>
      </c>
      <c r="BH19" s="77" t="str">
        <f>IF(MIR_2020!BK26="","-",MIR_2020!BK26)</f>
        <v>-</v>
      </c>
      <c r="BI19" s="67">
        <f>+MIR_2020!AH26</f>
        <v>0</v>
      </c>
      <c r="BJ19" s="70" t="str">
        <f ca="1">+IF(MIR_2020!AI26="","-",IF(BL19="No aplica","-",IF(MIR_2020!AI26="Sin avance","Sin avance",IF(MIR_2020!AI26&lt;&gt;"Sin avance",IFERROR(_xlfn.FORMULATEXT(MIR_2020!AI26),CONCATENATE("=",MIR_2020!AI26)),"-"))))</f>
        <v>-</v>
      </c>
      <c r="BK19" s="67">
        <f>+MIR_2020!AJ26</f>
        <v>0</v>
      </c>
      <c r="BL19" s="67">
        <f>+MIR_2020!AK26</f>
        <v>0</v>
      </c>
      <c r="BM19" s="67">
        <f>+MIR_2020!AL26</f>
        <v>0</v>
      </c>
      <c r="BN19" s="77" t="str">
        <f>IF(MIR_2020!AM26="","-",MIR_2020!AM26)</f>
        <v>-</v>
      </c>
      <c r="BO19" s="120" t="str">
        <f>IF(MIR_2020!BL26="","-",MIR_2020!BL26)</f>
        <v>-</v>
      </c>
      <c r="BP19" s="120" t="str">
        <f>IF(MIR_2020!BM26="","-",MIR_2020!BM26)</f>
        <v>-</v>
      </c>
      <c r="BQ19" s="120" t="str">
        <f>IF(MIR_2020!BN26="","-",MIR_2020!BN26)</f>
        <v>-</v>
      </c>
      <c r="BR19" s="120" t="str">
        <f>IF(MIR_2020!BO26="","-",MIR_2020!BO26)</f>
        <v>-</v>
      </c>
      <c r="BS19" s="73" t="str">
        <f>IF(MIR_2020!BP26="","-",MIR_2020!BP26)</f>
        <v>-</v>
      </c>
      <c r="BT19" s="120">
        <f>IF(MIR_2020!BR29="","-",MIR_2020!BR29)</f>
        <v>36901</v>
      </c>
      <c r="BU19" s="120" t="str">
        <f>IF(MIR_2020!BS29="","-",MIR_2020!BS29)</f>
        <v>Servicios relacionados con monitoreo de información en medios masivos</v>
      </c>
      <c r="BV19" s="73">
        <f>IF(MIR_2020!BT29="","-",MIR_2020!BT29)</f>
        <v>1000000</v>
      </c>
      <c r="BW19" s="73">
        <f>IF(MIR_2020!BU29="","-",MIR_2020!BU29)</f>
        <v>78005.36</v>
      </c>
      <c r="BX19" s="73">
        <f>IF(MIR_2020!BV29="","-",MIR_2020!BV29)</f>
        <v>74946.039999999994</v>
      </c>
      <c r="BY19" s="73">
        <f>IF(MIR_2020!BW29="","-",MIR_2020!BW29)</f>
        <v>847048.6</v>
      </c>
      <c r="BZ19" s="73">
        <f>IF(MIR_2020!BX29="","-",MIR_2020!BX29)</f>
        <v>0</v>
      </c>
      <c r="CA19" s="120">
        <f>IF(MIR_2020!BY30="","-",MIR_2020!BY30)</f>
        <v>22103</v>
      </c>
      <c r="CB19" s="120" t="str">
        <f>IF(MIR_2020!BZ30="","-",MIR_2020!BZ30)</f>
        <v>Productos alimenticios para el personal que realiza labores en campo o de supervisión</v>
      </c>
      <c r="CC19" s="73">
        <f>IF(MIR_2020!CA30="","-",MIR_2020!CA30)</f>
        <v>0</v>
      </c>
      <c r="CD19" s="73">
        <f>IF(MIR_2020!CB30="","-",MIR_2020!CB30)</f>
        <v>0</v>
      </c>
      <c r="CE19" s="73">
        <f>IF(MIR_2020!CC30="","-",MIR_2020!CC30)</f>
        <v>0</v>
      </c>
      <c r="CF19" s="73">
        <f>IF(MIR_2020!CD30="","-",MIR_2020!CD30)</f>
        <v>0</v>
      </c>
      <c r="CG19" s="73">
        <f>IF(MIR_2020!CE30="","-",MIR_2020!CE30)</f>
        <v>0</v>
      </c>
      <c r="CH19" s="120" t="str">
        <f>IF(MIR_2020!CF26="","-",MIR_2020!CF26)</f>
        <v>-</v>
      </c>
      <c r="CI19" s="120" t="str">
        <f>IF(MIR_2020!CG26="","-",MIR_2020!CG26)</f>
        <v>-</v>
      </c>
      <c r="CJ19" s="73" t="str">
        <f>IF(MIR_2020!CH26="","-",MIR_2020!CH26)</f>
        <v>-</v>
      </c>
      <c r="CK19" s="73" t="str">
        <f>IF(MIR_2020!CI26="","-",MIR_2020!CI26)</f>
        <v>-</v>
      </c>
      <c r="CL19" s="73" t="str">
        <f>IF(MIR_2020!CJ26="","-",MIR_2020!CJ26)</f>
        <v>-</v>
      </c>
      <c r="CM19" s="73" t="str">
        <f>IF(MIR_2020!CK26="","-",MIR_2020!CK26)</f>
        <v>-</v>
      </c>
      <c r="CN19" s="73" t="str">
        <f>IF(MIR_2020!CL26="","-",MIR_2020!CL26)</f>
        <v>-</v>
      </c>
      <c r="CO19" s="120" t="str">
        <f>IF(MIR_2020!CM26="","-",MIR_2020!CM26)</f>
        <v>-</v>
      </c>
      <c r="CP19" s="120" t="str">
        <f>IF(MIR_2020!CN26="","-",MIR_2020!CN26)</f>
        <v>-</v>
      </c>
      <c r="CQ19" s="73" t="str">
        <f>IF(MIR_2020!CO26="","-",MIR_2020!CO26)</f>
        <v>-</v>
      </c>
      <c r="CR19" s="73" t="str">
        <f>IF(MIR_2020!CP26="","-",MIR_2020!CP26)</f>
        <v>-</v>
      </c>
      <c r="CS19" s="73" t="str">
        <f>IF(MIR_2020!CQ26="","-",MIR_2020!CQ26)</f>
        <v>-</v>
      </c>
      <c r="CT19" s="73" t="str">
        <f>IF(MIR_2020!CR26="","-",MIR_2020!CR26)</f>
        <v>-</v>
      </c>
      <c r="CU19" s="73" t="str">
        <f>IF(MIR_2020!CS26="","-",MIR_2020!CS26)</f>
        <v>-</v>
      </c>
    </row>
    <row r="20" spans="1:99" s="67" customFormat="1" ht="12.75" x14ac:dyDescent="0.3">
      <c r="A20" s="66">
        <f>+VLOOKUP($D20,Catálogos!$A$14:$E$40,5,0)</f>
        <v>2</v>
      </c>
      <c r="B20" s="68" t="str">
        <f>+VLOOKUP(D20,Catálogos!$A$14:$C$40,3,FALSE)</f>
        <v>Promover el pleno ejercicio de los derechos de acceso a la información pública y de protección de datos personales, así como la transparencia y apertura de las instituciones públicas.</v>
      </c>
      <c r="C20" s="68" t="str">
        <f>+VLOOKUP(D20,Catálogos!$A$14:$F$40,6,FALSE)</f>
        <v>Presidencia</v>
      </c>
      <c r="D20" s="67" t="str">
        <f>+MID(MIR_2020!$D$6,1,3)</f>
        <v>170</v>
      </c>
      <c r="E20" s="68" t="str">
        <f>+MID(MIR_2020!$D$6,7,150)</f>
        <v>Dirección General de Comunicación Social y Difusión</v>
      </c>
      <c r="F20" s="67" t="str">
        <f>IF(MIR_2020!B27=0,F19,MIR_2020!B27)</f>
        <v>GOA04</v>
      </c>
      <c r="G20" s="67" t="str">
        <f>IF(MIR_2020!C27=0,G19,MIR_2020!C27)</f>
        <v>Actividad</v>
      </c>
      <c r="H20" s="68" t="str">
        <f>IF(MIR_2020!D27="",H19,MIR_2020!D27)</f>
        <v>1.4 Medición de impacto en los medios a partir de las diversas comunicaciones generadas por el Instituto.</v>
      </c>
      <c r="I20" s="68">
        <f>+MIR_2020!E27</f>
        <v>0</v>
      </c>
      <c r="J20" s="68">
        <f>+MIR_2020!F27</f>
        <v>0</v>
      </c>
      <c r="K20" s="68">
        <f>+MIR_2020!G27</f>
        <v>0</v>
      </c>
      <c r="L20" s="68">
        <f>+MIR_2020!H27</f>
        <v>0</v>
      </c>
      <c r="M20" s="68">
        <f>+MIR_2020!I27</f>
        <v>0</v>
      </c>
      <c r="N20" s="68">
        <f>+MIR_2020!J27</f>
        <v>0</v>
      </c>
      <c r="O20" s="68">
        <f>+MIR_2020!K27</f>
        <v>0</v>
      </c>
      <c r="P20" s="68">
        <f>+MIR_2020!L27</f>
        <v>0</v>
      </c>
      <c r="Q20" s="68">
        <f>+MIR_2020!M27</f>
        <v>0</v>
      </c>
      <c r="R20" s="68">
        <f>+MIR_2020!N27</f>
        <v>0</v>
      </c>
      <c r="S20" s="68">
        <f>+MIR_2020!O27</f>
        <v>0</v>
      </c>
      <c r="T20" s="68">
        <f>+MIR_2020!P27</f>
        <v>0</v>
      </c>
      <c r="U20" s="68">
        <f>+MIR_2020!Q27</f>
        <v>0</v>
      </c>
      <c r="V20" s="68" t="str">
        <f>IF(MIR_2020!R27=0,V19,MIR_2020!R27)</f>
        <v>Trimestral</v>
      </c>
      <c r="W20" s="68" t="str">
        <f>IF(MIR_2020!S27=0,W19,MIR_2020!S27)</f>
        <v>Porcentaje</v>
      </c>
      <c r="X20" s="68">
        <f>+MIR_2020!V27</f>
        <v>0</v>
      </c>
      <c r="Y20" s="68">
        <f>+MIR_2020!W27</f>
        <v>0</v>
      </c>
      <c r="Z20" s="68">
        <f>+MIR_2020!X27</f>
        <v>0</v>
      </c>
      <c r="AA20" s="68" t="str">
        <f>IF(AND(MIR_2020!Y27="",H20=H19),AA19,MIR_2020!Y27)</f>
        <v>Los resultados de la medición son aceptados por el comisionado presidente.</v>
      </c>
      <c r="AB20" s="68">
        <f>+MIR_2020!Z27</f>
        <v>0</v>
      </c>
      <c r="AC20" s="68">
        <f>+MIR_2020!AA27</f>
        <v>0</v>
      </c>
      <c r="AD20" s="68">
        <f>+MIR_2020!AB27</f>
        <v>0</v>
      </c>
      <c r="AE20" s="76">
        <f>+MIR_2020!AC27</f>
        <v>0</v>
      </c>
      <c r="AF20" s="76">
        <f>+MIR_2020!AD27</f>
        <v>0</v>
      </c>
      <c r="AG20" s="67">
        <f>+MIR_2020!AE27</f>
        <v>0</v>
      </c>
      <c r="AH20" s="67">
        <f>+MIR_2020!AF27</f>
        <v>0</v>
      </c>
      <c r="AI20" s="67">
        <f>+MIR_2020!AG27</f>
        <v>0</v>
      </c>
      <c r="AJ20" s="67">
        <f>+MIR_2020!AH27</f>
        <v>0</v>
      </c>
      <c r="AK20" s="67">
        <f>+MIR_2020!AN27</f>
        <v>0</v>
      </c>
      <c r="AL20" s="67" t="str">
        <f ca="1">IF(MIR_2020!AO27="","-",IF(AN20="No aplica","-",IF(MIR_2020!AO27="Sin avance","Sin avance",IF(MIR_2020!AO27&lt;&gt;"Sin avance",IFERROR(_xlfn.FORMULATEXT(MIR_2020!AO27),CONCATENATE("=",MIR_2020!AO27)),"0"))))</f>
        <v>-</v>
      </c>
      <c r="AM20" s="67">
        <f>+MIR_2020!AP27</f>
        <v>0</v>
      </c>
      <c r="AN20" s="67">
        <f>+MIR_2020!AQ27</f>
        <v>0</v>
      </c>
      <c r="AO20" s="67">
        <f>+MIR_2020!AR27</f>
        <v>0</v>
      </c>
      <c r="AP20" s="77" t="str">
        <f>IF(MIR_2020!AS27="","-",MIR_2020!AS27)</f>
        <v>-</v>
      </c>
      <c r="AQ20" s="67">
        <f>+MIR_2020!AT27</f>
        <v>0</v>
      </c>
      <c r="AR20" s="67" t="str">
        <f ca="1">+IF(MIR_2020!AU27="","-",IF(AT20="No aplica","-",IF(MIR_2020!AU27="Sin avance","Sin avance",IF(MIR_2020!AU27&lt;&gt;"Sin avance",IFERROR(_xlfn.FORMULATEXT(MIR_2020!AU27),CONCATENATE("=",MIR_2020!AU27)),"0"))))</f>
        <v>-</v>
      </c>
      <c r="AS20" s="67">
        <f>+MIR_2020!AV27</f>
        <v>0</v>
      </c>
      <c r="AT20" s="67">
        <f>+MIR_2020!AW27</f>
        <v>0</v>
      </c>
      <c r="AU20" s="67">
        <f>+MIR_2020!AX27</f>
        <v>0</v>
      </c>
      <c r="AV20" s="77" t="str">
        <f>IF(MIR_2020!AY27="","-",MIR_2020!AY27)</f>
        <v>-</v>
      </c>
      <c r="AW20" s="67">
        <f>+MIR_2020!AZ27</f>
        <v>0</v>
      </c>
      <c r="AX20" s="69" t="str">
        <f ca="1">+IF(MIR_2020!BA27="","-",IF(AZ20="No aplica","-",IF(MIR_2020!BA27="Sin avance","Sin avance",IF(MIR_2020!BA27&lt;&gt;"Sin avance",IFERROR(_xlfn.FORMULATEXT(MIR_2020!BA27),CONCATENATE("=",MIR_2020!BA27)),"0"))))</f>
        <v>-</v>
      </c>
      <c r="AY20" s="67">
        <f>+MIR_2020!BB27</f>
        <v>0</v>
      </c>
      <c r="AZ20" s="67">
        <f>+MIR_2020!BC27</f>
        <v>0</v>
      </c>
      <c r="BA20" s="67">
        <f>+MIR_2020!BD27</f>
        <v>0</v>
      </c>
      <c r="BB20" s="77" t="str">
        <f>IF(MIR_2020!BE27="","-",MIR_2020!BE27)</f>
        <v>-</v>
      </c>
      <c r="BC20" s="67">
        <f>+MIR_2020!BF27</f>
        <v>0</v>
      </c>
      <c r="BD20" s="67" t="str">
        <f ca="1">+IF(MIR_2020!BG27="","-",IF(BF20="No aplica","-",IF(MIR_2020!BG27="Sin avance","Sin avance",IF(MIR_2020!BG27&lt;&gt;"Sin avance",IFERROR(_xlfn.FORMULATEXT(MIR_2020!BG27),CONCATENATE("=",MIR_2020!BG27)),"0"))))</f>
        <v>-</v>
      </c>
      <c r="BE20" s="67">
        <f>+MIR_2020!BH27</f>
        <v>0</v>
      </c>
      <c r="BF20" s="67">
        <f>+MIR_2020!BI27</f>
        <v>0</v>
      </c>
      <c r="BG20" s="67">
        <f>+MIR_2020!BJ27</f>
        <v>0</v>
      </c>
      <c r="BH20" s="77" t="str">
        <f>IF(MIR_2020!BK27="","-",MIR_2020!BK27)</f>
        <v>-</v>
      </c>
      <c r="BI20" s="67">
        <f>+MIR_2020!AH27</f>
        <v>0</v>
      </c>
      <c r="BJ20" s="70" t="str">
        <f ca="1">+IF(MIR_2020!AI27="","-",IF(BL20="No aplica","-",IF(MIR_2020!AI27="Sin avance","Sin avance",IF(MIR_2020!AI27&lt;&gt;"Sin avance",IFERROR(_xlfn.FORMULATEXT(MIR_2020!AI27),CONCATENATE("=",MIR_2020!AI27)),"-"))))</f>
        <v>-</v>
      </c>
      <c r="BK20" s="67">
        <f>+MIR_2020!AJ27</f>
        <v>0</v>
      </c>
      <c r="BL20" s="67">
        <f>+MIR_2020!AK27</f>
        <v>0</v>
      </c>
      <c r="BM20" s="67">
        <f>+MIR_2020!AL27</f>
        <v>0</v>
      </c>
      <c r="BN20" s="77" t="str">
        <f>IF(MIR_2020!AM27="","-",MIR_2020!AM27)</f>
        <v>-</v>
      </c>
      <c r="BO20" s="120" t="str">
        <f>IF(MIR_2020!BL27="","-",MIR_2020!BL27)</f>
        <v>-</v>
      </c>
      <c r="BP20" s="120" t="str">
        <f>IF(MIR_2020!BM27="","-",MIR_2020!BM27)</f>
        <v>-</v>
      </c>
      <c r="BQ20" s="120" t="str">
        <f>IF(MIR_2020!BN27="","-",MIR_2020!BN27)</f>
        <v>-</v>
      </c>
      <c r="BR20" s="120" t="str">
        <f>IF(MIR_2020!BO27="","-",MIR_2020!BO27)</f>
        <v>-</v>
      </c>
      <c r="BS20" s="73" t="str">
        <f>IF(MIR_2020!BP27="","-",MIR_2020!BP27)</f>
        <v>-</v>
      </c>
      <c r="BT20" s="120" t="str">
        <f>IF(MIR_2020!BR27="","-",MIR_2020!BR27)</f>
        <v>-</v>
      </c>
      <c r="BU20" s="120" t="str">
        <f>IF(MIR_2020!BS27="","-",MIR_2020!BS27)</f>
        <v>-</v>
      </c>
      <c r="BV20" s="73" t="str">
        <f>IF(MIR_2020!BT27="","-",MIR_2020!BT27)</f>
        <v>-</v>
      </c>
      <c r="BW20" s="73" t="str">
        <f>IF(MIR_2020!BU27="","-",MIR_2020!BU27)</f>
        <v>-</v>
      </c>
      <c r="BX20" s="73" t="str">
        <f>IF(MIR_2020!BV27="","-",MIR_2020!BV27)</f>
        <v>-</v>
      </c>
      <c r="BY20" s="73" t="str">
        <f>IF(MIR_2020!BW27="","-",MIR_2020!BW27)</f>
        <v>-</v>
      </c>
      <c r="BZ20" s="73" t="str">
        <f>IF(MIR_2020!BX27="","-",MIR_2020!BX27)</f>
        <v>-</v>
      </c>
      <c r="CA20" s="120">
        <f>IF(MIR_2020!BY31="","-",MIR_2020!BY31)</f>
        <v>22104</v>
      </c>
      <c r="CB20" s="120" t="str">
        <f>IF(MIR_2020!BZ31="","-",MIR_2020!BZ31)</f>
        <v>Productos alimenticios para el personal en las instalaciones de las dependencias y entidades</v>
      </c>
      <c r="CC20" s="73">
        <f>IF(MIR_2020!CA31="","-",MIR_2020!CA31)</f>
        <v>0</v>
      </c>
      <c r="CD20" s="73">
        <f>IF(MIR_2020!CB31="","-",MIR_2020!CB31)</f>
        <v>0</v>
      </c>
      <c r="CE20" s="73">
        <f>IF(MIR_2020!CC31="","-",MIR_2020!CC31)</f>
        <v>0</v>
      </c>
      <c r="CF20" s="73">
        <f>IF(MIR_2020!CD31="","-",MIR_2020!CD31)</f>
        <v>0</v>
      </c>
      <c r="CG20" s="73">
        <f>IF(MIR_2020!CE31="","-",MIR_2020!CE31)</f>
        <v>0</v>
      </c>
      <c r="CH20" s="120" t="str">
        <f>IF(MIR_2020!CF27="","-",MIR_2020!CF27)</f>
        <v>-</v>
      </c>
      <c r="CI20" s="120" t="str">
        <f>IF(MIR_2020!CG27="","-",MIR_2020!CG27)</f>
        <v>-</v>
      </c>
      <c r="CJ20" s="73" t="str">
        <f>IF(MIR_2020!CH27="","-",MIR_2020!CH27)</f>
        <v>-</v>
      </c>
      <c r="CK20" s="73" t="str">
        <f>IF(MIR_2020!CI27="","-",MIR_2020!CI27)</f>
        <v>-</v>
      </c>
      <c r="CL20" s="73" t="str">
        <f>IF(MIR_2020!CJ27="","-",MIR_2020!CJ27)</f>
        <v>-</v>
      </c>
      <c r="CM20" s="73" t="str">
        <f>IF(MIR_2020!CK27="","-",MIR_2020!CK27)</f>
        <v>-</v>
      </c>
      <c r="CN20" s="73" t="str">
        <f>IF(MIR_2020!CL27="","-",MIR_2020!CL27)</f>
        <v>-</v>
      </c>
      <c r="CO20" s="120" t="str">
        <f>IF(MIR_2020!CM27="","-",MIR_2020!CM27)</f>
        <v>-</v>
      </c>
      <c r="CP20" s="120" t="str">
        <f>IF(MIR_2020!CN27="","-",MIR_2020!CN27)</f>
        <v>-</v>
      </c>
      <c r="CQ20" s="73" t="str">
        <f>IF(MIR_2020!CO27="","-",MIR_2020!CO27)</f>
        <v>-</v>
      </c>
      <c r="CR20" s="73" t="str">
        <f>IF(MIR_2020!CP27="","-",MIR_2020!CP27)</f>
        <v>-</v>
      </c>
      <c r="CS20" s="73" t="str">
        <f>IF(MIR_2020!CQ27="","-",MIR_2020!CQ27)</f>
        <v>-</v>
      </c>
      <c r="CT20" s="73" t="str">
        <f>IF(MIR_2020!CR27="","-",MIR_2020!CR27)</f>
        <v>-</v>
      </c>
      <c r="CU20" s="73" t="str">
        <f>IF(MIR_2020!CS27="","-",MIR_2020!CS27)</f>
        <v>-</v>
      </c>
    </row>
    <row r="21" spans="1:99" s="67" customFormat="1" ht="12.75" x14ac:dyDescent="0.3">
      <c r="A21" s="66">
        <f>+VLOOKUP($D21,Catálogos!$A$14:$E$40,5,0)</f>
        <v>2</v>
      </c>
      <c r="B21" s="68" t="str">
        <f>+VLOOKUP(D21,Catálogos!$A$14:$C$40,3,FALSE)</f>
        <v>Promover el pleno ejercicio de los derechos de acceso a la información pública y de protección de datos personales, así como la transparencia y apertura de las instituciones públicas.</v>
      </c>
      <c r="C21" s="68" t="str">
        <f>+VLOOKUP(D21,Catálogos!$A$14:$F$40,6,FALSE)</f>
        <v>Presidencia</v>
      </c>
      <c r="D21" s="67" t="str">
        <f>+MID(MIR_2020!$D$6,1,3)</f>
        <v>170</v>
      </c>
      <c r="E21" s="68" t="str">
        <f>+MID(MIR_2020!$D$6,7,150)</f>
        <v>Dirección General de Comunicación Social y Difusión</v>
      </c>
      <c r="F21" s="67" t="str">
        <f>IF(MIR_2020!B28=0,F20,MIR_2020!B28)</f>
        <v>GOA04</v>
      </c>
      <c r="G21" s="67" t="str">
        <f>IF(MIR_2020!C28=0,G20,MIR_2020!C28)</f>
        <v>Actividad</v>
      </c>
      <c r="H21" s="68" t="str">
        <f>IF(MIR_2020!D28="",H20,MIR_2020!D28)</f>
        <v>1.4 Medición de impacto en los medios a partir de las diversas comunicaciones generadas por el Instituto.</v>
      </c>
      <c r="I21" s="68">
        <f>+MIR_2020!E28</f>
        <v>0</v>
      </c>
      <c r="J21" s="68">
        <f>+MIR_2020!F28</f>
        <v>0</v>
      </c>
      <c r="K21" s="68">
        <f>+MIR_2020!G28</f>
        <v>0</v>
      </c>
      <c r="L21" s="68">
        <f>+MIR_2020!H28</f>
        <v>0</v>
      </c>
      <c r="M21" s="68">
        <f>+MIR_2020!I28</f>
        <v>0</v>
      </c>
      <c r="N21" s="68">
        <f>+MIR_2020!J28</f>
        <v>0</v>
      </c>
      <c r="O21" s="68">
        <f>+MIR_2020!K28</f>
        <v>0</v>
      </c>
      <c r="P21" s="68">
        <f>+MIR_2020!L28</f>
        <v>0</v>
      </c>
      <c r="Q21" s="68">
        <f>+MIR_2020!M28</f>
        <v>0</v>
      </c>
      <c r="R21" s="68">
        <f>+MIR_2020!N28</f>
        <v>0</v>
      </c>
      <c r="S21" s="68">
        <f>+MIR_2020!O28</f>
        <v>0</v>
      </c>
      <c r="T21" s="68">
        <f>+MIR_2020!P28</f>
        <v>0</v>
      </c>
      <c r="U21" s="68">
        <f>+MIR_2020!Q28</f>
        <v>0</v>
      </c>
      <c r="V21" s="68" t="str">
        <f>IF(MIR_2020!R28=0,V20,MIR_2020!R28)</f>
        <v>Trimestral</v>
      </c>
      <c r="W21" s="68" t="str">
        <f>IF(MIR_2020!S28=0,W20,MIR_2020!S28)</f>
        <v>Porcentaje</v>
      </c>
      <c r="X21" s="68">
        <f>+MIR_2020!V28</f>
        <v>0</v>
      </c>
      <c r="Y21" s="68">
        <f>+MIR_2020!W28</f>
        <v>0</v>
      </c>
      <c r="Z21" s="68">
        <f>+MIR_2020!X28</f>
        <v>0</v>
      </c>
      <c r="AA21" s="68" t="str">
        <f>IF(AND(MIR_2020!Y28="",H21=H20),AA20,MIR_2020!Y28)</f>
        <v>Los resultados de la medición son aceptados por el comisionado presidente.</v>
      </c>
      <c r="AB21" s="68">
        <f>+MIR_2020!Z28</f>
        <v>0</v>
      </c>
      <c r="AC21" s="68">
        <f>+MIR_2020!AA28</f>
        <v>0</v>
      </c>
      <c r="AD21" s="68">
        <f>+MIR_2020!AB28</f>
        <v>0</v>
      </c>
      <c r="AE21" s="76">
        <f>+MIR_2020!AC28</f>
        <v>0</v>
      </c>
      <c r="AF21" s="76">
        <f>+MIR_2020!AD28</f>
        <v>0</v>
      </c>
      <c r="AG21" s="67">
        <f>+MIR_2020!AE28</f>
        <v>0</v>
      </c>
      <c r="AH21" s="67">
        <f>+MIR_2020!AF28</f>
        <v>0</v>
      </c>
      <c r="AI21" s="67">
        <f>+MIR_2020!AG28</f>
        <v>0</v>
      </c>
      <c r="AJ21" s="67">
        <f>+MIR_2020!AH28</f>
        <v>0</v>
      </c>
      <c r="AK21" s="67">
        <f>+MIR_2020!AN28</f>
        <v>0</v>
      </c>
      <c r="AL21" s="67" t="str">
        <f ca="1">IF(MIR_2020!AO28="","-",IF(AN21="No aplica","-",IF(MIR_2020!AO28="Sin avance","Sin avance",IF(MIR_2020!AO28&lt;&gt;"Sin avance",IFERROR(_xlfn.FORMULATEXT(MIR_2020!AO28),CONCATENATE("=",MIR_2020!AO28)),"0"))))</f>
        <v>-</v>
      </c>
      <c r="AM21" s="67">
        <f>+MIR_2020!AP28</f>
        <v>0</v>
      </c>
      <c r="AN21" s="67">
        <f>+MIR_2020!AQ28</f>
        <v>0</v>
      </c>
      <c r="AO21" s="67">
        <f>+MIR_2020!AR28</f>
        <v>0</v>
      </c>
      <c r="AP21" s="77" t="str">
        <f>IF(MIR_2020!AS28="","-",MIR_2020!AS28)</f>
        <v>-</v>
      </c>
      <c r="AQ21" s="67">
        <f>+MIR_2020!AT28</f>
        <v>0</v>
      </c>
      <c r="AR21" s="67" t="str">
        <f ca="1">+IF(MIR_2020!AU28="","-",IF(AT21="No aplica","-",IF(MIR_2020!AU28="Sin avance","Sin avance",IF(MIR_2020!AU28&lt;&gt;"Sin avance",IFERROR(_xlfn.FORMULATEXT(MIR_2020!AU28),CONCATENATE("=",MIR_2020!AU28)),"0"))))</f>
        <v>-</v>
      </c>
      <c r="AS21" s="67">
        <f>+MIR_2020!AV28</f>
        <v>0</v>
      </c>
      <c r="AT21" s="67">
        <f>+MIR_2020!AW28</f>
        <v>0</v>
      </c>
      <c r="AU21" s="67">
        <f>+MIR_2020!AX28</f>
        <v>0</v>
      </c>
      <c r="AV21" s="77" t="str">
        <f>IF(MIR_2020!AY28="","-",MIR_2020!AY28)</f>
        <v>-</v>
      </c>
      <c r="AW21" s="67">
        <f>+MIR_2020!AZ28</f>
        <v>0</v>
      </c>
      <c r="AX21" s="69" t="str">
        <f ca="1">+IF(MIR_2020!BA28="","-",IF(AZ21="No aplica","-",IF(MIR_2020!BA28="Sin avance","Sin avance",IF(MIR_2020!BA28&lt;&gt;"Sin avance",IFERROR(_xlfn.FORMULATEXT(MIR_2020!BA28),CONCATENATE("=",MIR_2020!BA28)),"0"))))</f>
        <v>-</v>
      </c>
      <c r="AY21" s="67">
        <f>+MIR_2020!BB28</f>
        <v>0</v>
      </c>
      <c r="AZ21" s="67">
        <f>+MIR_2020!BC28</f>
        <v>0</v>
      </c>
      <c r="BA21" s="67">
        <f>+MIR_2020!BD28</f>
        <v>0</v>
      </c>
      <c r="BB21" s="77" t="str">
        <f>IF(MIR_2020!BE28="","-",MIR_2020!BE28)</f>
        <v>-</v>
      </c>
      <c r="BC21" s="67">
        <f>+MIR_2020!BF28</f>
        <v>0</v>
      </c>
      <c r="BD21" s="67" t="str">
        <f ca="1">+IF(MIR_2020!BG28="","-",IF(BF21="No aplica","-",IF(MIR_2020!BG28="Sin avance","Sin avance",IF(MIR_2020!BG28&lt;&gt;"Sin avance",IFERROR(_xlfn.FORMULATEXT(MIR_2020!BG28),CONCATENATE("=",MIR_2020!BG28)),"0"))))</f>
        <v>-</v>
      </c>
      <c r="BE21" s="67">
        <f>+MIR_2020!BH28</f>
        <v>0</v>
      </c>
      <c r="BF21" s="67">
        <f>+MIR_2020!BI28</f>
        <v>0</v>
      </c>
      <c r="BG21" s="67">
        <f>+MIR_2020!BJ28</f>
        <v>0</v>
      </c>
      <c r="BH21" s="77" t="str">
        <f>IF(MIR_2020!BK28="","-",MIR_2020!BK28)</f>
        <v>-</v>
      </c>
      <c r="BI21" s="67">
        <f>+MIR_2020!AH28</f>
        <v>0</v>
      </c>
      <c r="BJ21" s="70" t="str">
        <f ca="1">+IF(MIR_2020!AI28="","-",IF(BL21="No aplica","-",IF(MIR_2020!AI28="Sin avance","Sin avance",IF(MIR_2020!AI28&lt;&gt;"Sin avance",IFERROR(_xlfn.FORMULATEXT(MIR_2020!AI28),CONCATENATE("=",MIR_2020!AI28)),"-"))))</f>
        <v>-</v>
      </c>
      <c r="BK21" s="67">
        <f>+MIR_2020!AJ28</f>
        <v>0</v>
      </c>
      <c r="BL21" s="67">
        <f>+MIR_2020!AK28</f>
        <v>0</v>
      </c>
      <c r="BM21" s="67">
        <f>+MIR_2020!AL28</f>
        <v>0</v>
      </c>
      <c r="BN21" s="77" t="str">
        <f>IF(MIR_2020!AM28="","-",MIR_2020!AM28)</f>
        <v>-</v>
      </c>
      <c r="BO21" s="120" t="str">
        <f>IF(MIR_2020!BL28="","-",MIR_2020!BL28)</f>
        <v>-</v>
      </c>
      <c r="BP21" s="120" t="str">
        <f>IF(MIR_2020!BM28="","-",MIR_2020!BM28)</f>
        <v>-</v>
      </c>
      <c r="BQ21" s="120" t="str">
        <f>IF(MIR_2020!BN28="","-",MIR_2020!BN28)</f>
        <v>-</v>
      </c>
      <c r="BR21" s="120" t="str">
        <f>IF(MIR_2020!BO28="","-",MIR_2020!BO28)</f>
        <v>-</v>
      </c>
      <c r="BS21" s="73" t="str">
        <f>IF(MIR_2020!BP28="","-",MIR_2020!BP28)</f>
        <v>-</v>
      </c>
      <c r="BT21" s="120" t="str">
        <f>IF(MIR_2020!BR28="","-",MIR_2020!BR28)</f>
        <v>-</v>
      </c>
      <c r="BU21" s="120" t="str">
        <f>IF(MIR_2020!BS28="","-",MIR_2020!BS28)</f>
        <v>-</v>
      </c>
      <c r="BV21" s="73" t="str">
        <f>IF(MIR_2020!BT28="","-",MIR_2020!BT28)</f>
        <v>-</v>
      </c>
      <c r="BW21" s="73" t="str">
        <f>IF(MIR_2020!BU28="","-",MIR_2020!BU28)</f>
        <v>-</v>
      </c>
      <c r="BX21" s="73" t="str">
        <f>IF(MIR_2020!BV28="","-",MIR_2020!BV28)</f>
        <v>-</v>
      </c>
      <c r="BY21" s="73" t="str">
        <f>IF(MIR_2020!BW28="","-",MIR_2020!BW28)</f>
        <v>-</v>
      </c>
      <c r="BZ21" s="73" t="str">
        <f>IF(MIR_2020!BX28="","-",MIR_2020!BX28)</f>
        <v>-</v>
      </c>
      <c r="CA21" s="120">
        <f>IF(MIR_2020!BY32="","-",MIR_2020!BY32)</f>
        <v>37201</v>
      </c>
      <c r="CB21" s="120" t="str">
        <f>IF(MIR_2020!BZ32="","-",MIR_2020!BZ32)</f>
        <v>Pasajes terrestres nacionales para labores en campo y de supervisión</v>
      </c>
      <c r="CC21" s="73">
        <f>IF(MIR_2020!CA32="","-",MIR_2020!CA32)</f>
        <v>6000</v>
      </c>
      <c r="CD21" s="73">
        <f>IF(MIR_2020!CB32="","-",MIR_2020!CB32)</f>
        <v>360.8</v>
      </c>
      <c r="CE21" s="73">
        <f>IF(MIR_2020!CC32="","-",MIR_2020!CC32)</f>
        <v>0</v>
      </c>
      <c r="CF21" s="73">
        <f>IF(MIR_2020!CD32="","-",MIR_2020!CD32)</f>
        <v>0</v>
      </c>
      <c r="CG21" s="73">
        <f>IF(MIR_2020!CE32="","-",MIR_2020!CE32)</f>
        <v>5639.2</v>
      </c>
      <c r="CH21" s="120" t="str">
        <f>IF(MIR_2020!CF28="","-",MIR_2020!CF28)</f>
        <v>-</v>
      </c>
      <c r="CI21" s="120" t="str">
        <f>IF(MIR_2020!CG28="","-",MIR_2020!CG28)</f>
        <v>-</v>
      </c>
      <c r="CJ21" s="73" t="str">
        <f>IF(MIR_2020!CH28="","-",MIR_2020!CH28)</f>
        <v>-</v>
      </c>
      <c r="CK21" s="73" t="str">
        <f>IF(MIR_2020!CI28="","-",MIR_2020!CI28)</f>
        <v>-</v>
      </c>
      <c r="CL21" s="73" t="str">
        <f>IF(MIR_2020!CJ28="","-",MIR_2020!CJ28)</f>
        <v>-</v>
      </c>
      <c r="CM21" s="73" t="str">
        <f>IF(MIR_2020!CK28="","-",MIR_2020!CK28)</f>
        <v>-</v>
      </c>
      <c r="CN21" s="73" t="str">
        <f>IF(MIR_2020!CL28="","-",MIR_2020!CL28)</f>
        <v>-</v>
      </c>
      <c r="CO21" s="120" t="str">
        <f>IF(MIR_2020!CM28="","-",MIR_2020!CM28)</f>
        <v>-</v>
      </c>
      <c r="CP21" s="120" t="str">
        <f>IF(MIR_2020!CN28="","-",MIR_2020!CN28)</f>
        <v>-</v>
      </c>
      <c r="CQ21" s="73" t="str">
        <f>IF(MIR_2020!CO28="","-",MIR_2020!CO28)</f>
        <v>-</v>
      </c>
      <c r="CR21" s="73" t="str">
        <f>IF(MIR_2020!CP28="","-",MIR_2020!CP28)</f>
        <v>-</v>
      </c>
      <c r="CS21" s="73" t="str">
        <f>IF(MIR_2020!CQ28="","-",MIR_2020!CQ28)</f>
        <v>-</v>
      </c>
      <c r="CT21" s="73" t="str">
        <f>IF(MIR_2020!CR28="","-",MIR_2020!CR28)</f>
        <v>-</v>
      </c>
      <c r="CU21" s="73" t="str">
        <f>IF(MIR_2020!CS28="","-",MIR_2020!CS28)</f>
        <v>-</v>
      </c>
    </row>
    <row r="22" spans="1:99" s="67" customFormat="1" ht="12.75" x14ac:dyDescent="0.3">
      <c r="A22" s="66">
        <f>+VLOOKUP($D22,Catálogos!$A$14:$E$40,5,0)</f>
        <v>2</v>
      </c>
      <c r="B22" s="68" t="str">
        <f>+VLOOKUP(D22,Catálogos!$A$14:$C$40,3,FALSE)</f>
        <v>Promover el pleno ejercicio de los derechos de acceso a la información pública y de protección de datos personales, así como la transparencia y apertura de las instituciones públicas.</v>
      </c>
      <c r="C22" s="68" t="str">
        <f>+VLOOKUP(D22,Catálogos!$A$14:$F$40,6,FALSE)</f>
        <v>Presidencia</v>
      </c>
      <c r="D22" s="67" t="str">
        <f>+MID(MIR_2020!$D$6,1,3)</f>
        <v>170</v>
      </c>
      <c r="E22" s="68" t="str">
        <f>+MID(MIR_2020!$D$6,7,150)</f>
        <v>Dirección General de Comunicación Social y Difusión</v>
      </c>
      <c r="F22" s="67" t="str">
        <f>IF(MIR_2020!B29=0,F21,MIR_2020!B29)</f>
        <v>GOA04</v>
      </c>
      <c r="G22" s="67" t="str">
        <f>IF(MIR_2020!C29=0,G21,MIR_2020!C29)</f>
        <v>Actividad</v>
      </c>
      <c r="H22" s="68" t="str">
        <f>IF(MIR_2020!D29="",H21,MIR_2020!D29)</f>
        <v>1.4 Medición de impacto en los medios a partir de las diversas comunicaciones generadas por el Instituto.</v>
      </c>
      <c r="I22" s="68">
        <f>+MIR_2020!E29</f>
        <v>0</v>
      </c>
      <c r="J22" s="68">
        <f>+MIR_2020!F29</f>
        <v>0</v>
      </c>
      <c r="K22" s="68">
        <f>+MIR_2020!G29</f>
        <v>0</v>
      </c>
      <c r="L22" s="68">
        <f>+MIR_2020!H29</f>
        <v>0</v>
      </c>
      <c r="M22" s="68">
        <f>+MIR_2020!I29</f>
        <v>0</v>
      </c>
      <c r="N22" s="68">
        <f>+MIR_2020!J29</f>
        <v>0</v>
      </c>
      <c r="O22" s="68">
        <f>+MIR_2020!K29</f>
        <v>0</v>
      </c>
      <c r="P22" s="68">
        <f>+MIR_2020!L29</f>
        <v>0</v>
      </c>
      <c r="Q22" s="68">
        <f>+MIR_2020!M29</f>
        <v>0</v>
      </c>
      <c r="R22" s="68">
        <f>+MIR_2020!N29</f>
        <v>0</v>
      </c>
      <c r="S22" s="68">
        <f>+MIR_2020!O29</f>
        <v>0</v>
      </c>
      <c r="T22" s="68">
        <f>+MIR_2020!P29</f>
        <v>0</v>
      </c>
      <c r="U22" s="68">
        <f>+MIR_2020!Q29</f>
        <v>0</v>
      </c>
      <c r="V22" s="68" t="str">
        <f>IF(MIR_2020!R29=0,V21,MIR_2020!R29)</f>
        <v>Trimestral</v>
      </c>
      <c r="W22" s="68" t="str">
        <f>IF(MIR_2020!S29=0,W21,MIR_2020!S29)</f>
        <v>Porcentaje</v>
      </c>
      <c r="X22" s="68">
        <f>+MIR_2020!V29</f>
        <v>0</v>
      </c>
      <c r="Y22" s="68">
        <f>+MIR_2020!W29</f>
        <v>0</v>
      </c>
      <c r="Z22" s="68">
        <f>+MIR_2020!X29</f>
        <v>0</v>
      </c>
      <c r="AA22" s="68" t="str">
        <f>IF(AND(MIR_2020!Y29="",H22=H21),AA21,MIR_2020!Y29)</f>
        <v>Los resultados de la medición son aceptados por el comisionado presidente.</v>
      </c>
      <c r="AB22" s="68">
        <f>+MIR_2020!Z29</f>
        <v>0</v>
      </c>
      <c r="AC22" s="68">
        <f>+MIR_2020!AA29</f>
        <v>0</v>
      </c>
      <c r="AD22" s="68">
        <f>+MIR_2020!AB29</f>
        <v>0</v>
      </c>
      <c r="AE22" s="76">
        <f>+MIR_2020!AC29</f>
        <v>0</v>
      </c>
      <c r="AF22" s="76">
        <f>+MIR_2020!AD29</f>
        <v>0</v>
      </c>
      <c r="AG22" s="67">
        <f>+MIR_2020!AE29</f>
        <v>0</v>
      </c>
      <c r="AH22" s="67">
        <f>+MIR_2020!AF29</f>
        <v>0</v>
      </c>
      <c r="AI22" s="67">
        <f>+MIR_2020!AG29</f>
        <v>0</v>
      </c>
      <c r="AJ22" s="67">
        <f>+MIR_2020!AH29</f>
        <v>0</v>
      </c>
      <c r="AK22" s="67">
        <f>+MIR_2020!AN29</f>
        <v>0</v>
      </c>
      <c r="AL22" s="67" t="str">
        <f ca="1">IF(MIR_2020!AO29="","-",IF(AN22="No aplica","-",IF(MIR_2020!AO29="Sin avance","Sin avance",IF(MIR_2020!AO29&lt;&gt;"Sin avance",IFERROR(_xlfn.FORMULATEXT(MIR_2020!AO29),CONCATENATE("=",MIR_2020!AO29)),"0"))))</f>
        <v>-</v>
      </c>
      <c r="AM22" s="67">
        <f>+MIR_2020!AP29</f>
        <v>0</v>
      </c>
      <c r="AN22" s="67">
        <f>+MIR_2020!AQ29</f>
        <v>0</v>
      </c>
      <c r="AO22" s="67">
        <f>+MIR_2020!AR29</f>
        <v>0</v>
      </c>
      <c r="AP22" s="77" t="str">
        <f>IF(MIR_2020!AS29="","-",MIR_2020!AS29)</f>
        <v>-</v>
      </c>
      <c r="AQ22" s="67">
        <f>+MIR_2020!AT29</f>
        <v>0</v>
      </c>
      <c r="AR22" s="67" t="str">
        <f ca="1">+IF(MIR_2020!AU29="","-",IF(AT22="No aplica","-",IF(MIR_2020!AU29="Sin avance","Sin avance",IF(MIR_2020!AU29&lt;&gt;"Sin avance",IFERROR(_xlfn.FORMULATEXT(MIR_2020!AU29),CONCATENATE("=",MIR_2020!AU29)),"0"))))</f>
        <v>-</v>
      </c>
      <c r="AS22" s="67">
        <f>+MIR_2020!AV29</f>
        <v>0</v>
      </c>
      <c r="AT22" s="67">
        <f>+MIR_2020!AW29</f>
        <v>0</v>
      </c>
      <c r="AU22" s="67">
        <f>+MIR_2020!AX29</f>
        <v>0</v>
      </c>
      <c r="AV22" s="77" t="str">
        <f>IF(MIR_2020!AY29="","-",MIR_2020!AY29)</f>
        <v>-</v>
      </c>
      <c r="AW22" s="67">
        <f>+MIR_2020!AZ29</f>
        <v>0</v>
      </c>
      <c r="AX22" s="69" t="str">
        <f ca="1">+IF(MIR_2020!BA29="","-",IF(AZ22="No aplica","-",IF(MIR_2020!BA29="Sin avance","Sin avance",IF(MIR_2020!BA29&lt;&gt;"Sin avance",IFERROR(_xlfn.FORMULATEXT(MIR_2020!BA29),CONCATENATE("=",MIR_2020!BA29)),"0"))))</f>
        <v>-</v>
      </c>
      <c r="AY22" s="67">
        <f>+MIR_2020!BB29</f>
        <v>0</v>
      </c>
      <c r="AZ22" s="67">
        <f>+MIR_2020!BC29</f>
        <v>0</v>
      </c>
      <c r="BA22" s="67">
        <f>+MIR_2020!BD29</f>
        <v>0</v>
      </c>
      <c r="BB22" s="77" t="str">
        <f>IF(MIR_2020!BE29="","-",MIR_2020!BE29)</f>
        <v>-</v>
      </c>
      <c r="BC22" s="67">
        <f>+MIR_2020!BF29</f>
        <v>0</v>
      </c>
      <c r="BD22" s="67" t="str">
        <f ca="1">+IF(MIR_2020!BG29="","-",IF(BF22="No aplica","-",IF(MIR_2020!BG29="Sin avance","Sin avance",IF(MIR_2020!BG29&lt;&gt;"Sin avance",IFERROR(_xlfn.FORMULATEXT(MIR_2020!BG29),CONCATENATE("=",MIR_2020!BG29)),"0"))))</f>
        <v>-</v>
      </c>
      <c r="BE22" s="67">
        <f>+MIR_2020!BH29</f>
        <v>0</v>
      </c>
      <c r="BF22" s="67">
        <f>+MIR_2020!BI29</f>
        <v>0</v>
      </c>
      <c r="BG22" s="67">
        <f>+MIR_2020!BJ29</f>
        <v>0</v>
      </c>
      <c r="BH22" s="77" t="str">
        <f>IF(MIR_2020!BK29="","-",MIR_2020!BK29)</f>
        <v>-</v>
      </c>
      <c r="BI22" s="67">
        <f>+MIR_2020!AH29</f>
        <v>0</v>
      </c>
      <c r="BJ22" s="70" t="str">
        <f ca="1">+IF(MIR_2020!AI29="","-",IF(BL22="No aplica","-",IF(MIR_2020!AI29="Sin avance","Sin avance",IF(MIR_2020!AI29&lt;&gt;"Sin avance",IFERROR(_xlfn.FORMULATEXT(MIR_2020!AI29),CONCATENATE("=",MIR_2020!AI29)),"-"))))</f>
        <v>-</v>
      </c>
      <c r="BK22" s="67">
        <f>+MIR_2020!AJ29</f>
        <v>0</v>
      </c>
      <c r="BL22" s="67">
        <f>+MIR_2020!AK29</f>
        <v>0</v>
      </c>
      <c r="BM22" s="67">
        <f>+MIR_2020!AL29</f>
        <v>0</v>
      </c>
      <c r="BN22" s="77" t="str">
        <f>IF(MIR_2020!AM29="","-",MIR_2020!AM29)</f>
        <v>-</v>
      </c>
      <c r="BO22" s="120" t="str">
        <f>IF(MIR_2020!BL29="","-",MIR_2020!BL29)</f>
        <v>GOA04.04</v>
      </c>
      <c r="BP22" s="120" t="str">
        <f>IF(MIR_2020!BM29="","-",MIR_2020!BM29)</f>
        <v>Servicio de monitoreo y elaboración de síntesis y análisis de medios de comunicación, impresos, electrónicos y en línea</v>
      </c>
      <c r="BQ22" s="120">
        <f>IF(MIR_2020!BN29="","-",MIR_2020!BN29)</f>
        <v>36901</v>
      </c>
      <c r="BR22" s="120" t="str">
        <f>IF(MIR_2020!BO29="","-",MIR_2020!BO29)</f>
        <v>Servicios relacionados con monitoreo de información en medios masivos</v>
      </c>
      <c r="BS22" s="73">
        <f>IF(MIR_2020!BP29="","-",MIR_2020!BP29)</f>
        <v>1200000</v>
      </c>
      <c r="BT22" s="120" t="e">
        <f>IF(MIR_2020!#REF!="","-",MIR_2020!#REF!)</f>
        <v>#REF!</v>
      </c>
      <c r="BU22" s="120" t="e">
        <f>IF(MIR_2020!#REF!="","-",MIR_2020!#REF!)</f>
        <v>#REF!</v>
      </c>
      <c r="BV22" s="73" t="e">
        <f>IF(MIR_2020!#REF!="","-",MIR_2020!#REF!)</f>
        <v>#REF!</v>
      </c>
      <c r="BW22" s="73" t="e">
        <f>IF(MIR_2020!#REF!="","-",MIR_2020!#REF!)</f>
        <v>#REF!</v>
      </c>
      <c r="BX22" s="73" t="e">
        <f>IF(MIR_2020!#REF!="","-",MIR_2020!#REF!)</f>
        <v>#REF!</v>
      </c>
      <c r="BY22" s="73" t="e">
        <f>IF(MIR_2020!#REF!="","-",MIR_2020!#REF!)</f>
        <v>#REF!</v>
      </c>
      <c r="BZ22" s="73" t="e">
        <f>IF(MIR_2020!#REF!="","-",MIR_2020!#REF!)</f>
        <v>#REF!</v>
      </c>
      <c r="CA22" s="120">
        <f>IF(MIR_2020!BY33="","-",MIR_2020!BY33)</f>
        <v>37204</v>
      </c>
      <c r="CB22" s="120" t="str">
        <f>IF(MIR_2020!BZ33="","-",MIR_2020!BZ33)</f>
        <v>Pasajes terrestres nacionales para servidores públicos de mando en el desempeño de comisiones y funciones oficiales</v>
      </c>
      <c r="CC22" s="73">
        <f>IF(MIR_2020!CA33="","-",MIR_2020!CA33)</f>
        <v>0</v>
      </c>
      <c r="CD22" s="73">
        <f>IF(MIR_2020!CB33="","-",MIR_2020!CB33)</f>
        <v>0</v>
      </c>
      <c r="CE22" s="73">
        <f>IF(MIR_2020!CC33="","-",MIR_2020!CC33)</f>
        <v>0</v>
      </c>
      <c r="CF22" s="73">
        <f>IF(MIR_2020!CD33="","-",MIR_2020!CD33)</f>
        <v>0</v>
      </c>
      <c r="CG22" s="73">
        <f>IF(MIR_2020!CE33="","-",MIR_2020!CE33)</f>
        <v>0</v>
      </c>
      <c r="CH22" s="120" t="str">
        <f>IF(MIR_2020!CF29="","-",MIR_2020!CF29)</f>
        <v>-</v>
      </c>
      <c r="CI22" s="120" t="str">
        <f>IF(MIR_2020!CG29="","-",MIR_2020!CG29)</f>
        <v>-</v>
      </c>
      <c r="CJ22" s="73" t="str">
        <f>IF(MIR_2020!CH29="","-",MIR_2020!CH29)</f>
        <v>-</v>
      </c>
      <c r="CK22" s="73" t="str">
        <f>IF(MIR_2020!CI29="","-",MIR_2020!CI29)</f>
        <v>-</v>
      </c>
      <c r="CL22" s="73" t="str">
        <f>IF(MIR_2020!CJ29="","-",MIR_2020!CJ29)</f>
        <v>-</v>
      </c>
      <c r="CM22" s="73" t="str">
        <f>IF(MIR_2020!CK29="","-",MIR_2020!CK29)</f>
        <v>-</v>
      </c>
      <c r="CN22" s="73" t="str">
        <f>IF(MIR_2020!CL29="","-",MIR_2020!CL29)</f>
        <v>-</v>
      </c>
      <c r="CO22" s="120" t="str">
        <f>IF(MIR_2020!CM29="","-",MIR_2020!CM29)</f>
        <v>-</v>
      </c>
      <c r="CP22" s="120" t="str">
        <f>IF(MIR_2020!CN29="","-",MIR_2020!CN29)</f>
        <v>-</v>
      </c>
      <c r="CQ22" s="73" t="str">
        <f>IF(MIR_2020!CO29="","-",MIR_2020!CO29)</f>
        <v>-</v>
      </c>
      <c r="CR22" s="73" t="str">
        <f>IF(MIR_2020!CP29="","-",MIR_2020!CP29)</f>
        <v>-</v>
      </c>
      <c r="CS22" s="73" t="str">
        <f>IF(MIR_2020!CQ29="","-",MIR_2020!CQ29)</f>
        <v>-</v>
      </c>
      <c r="CT22" s="73" t="str">
        <f>IF(MIR_2020!CR29="","-",MIR_2020!CR29)</f>
        <v>-</v>
      </c>
      <c r="CU22" s="73" t="str">
        <f>IF(MIR_2020!CS29="","-",MIR_2020!CS29)</f>
        <v>-</v>
      </c>
    </row>
    <row r="23" spans="1:99" s="67" customFormat="1" ht="12.75" x14ac:dyDescent="0.3">
      <c r="A23" s="66">
        <f>+VLOOKUP($D23,Catálogos!$A$14:$E$40,5,0)</f>
        <v>2</v>
      </c>
      <c r="B23" s="68" t="str">
        <f>+VLOOKUP(D23,Catálogos!$A$14:$C$40,3,FALSE)</f>
        <v>Promover el pleno ejercicio de los derechos de acceso a la información pública y de protección de datos personales, así como la transparencia y apertura de las instituciones públicas.</v>
      </c>
      <c r="C23" s="68" t="str">
        <f>+VLOOKUP(D23,Catálogos!$A$14:$F$40,6,FALSE)</f>
        <v>Presidencia</v>
      </c>
      <c r="D23" s="67" t="str">
        <f>+MID(MIR_2020!$D$6,1,3)</f>
        <v>170</v>
      </c>
      <c r="E23" s="68" t="str">
        <f>+MID(MIR_2020!$D$6,7,150)</f>
        <v>Dirección General de Comunicación Social y Difusión</v>
      </c>
      <c r="F23" s="67" t="str">
        <f>IF(MIR_2020!B30=0,F22,MIR_2020!B30)</f>
        <v>GOA05</v>
      </c>
      <c r="G23" s="67" t="str">
        <f>IF(MIR_2020!C30=0,G22,MIR_2020!C30)</f>
        <v>Actividad</v>
      </c>
      <c r="H23" s="68" t="str">
        <f>IF(MIR_2020!D30="",H22,MIR_2020!D30)</f>
        <v>1.5 Realización de coberturas informativas de actividades institucionales.</v>
      </c>
      <c r="I23" s="68" t="str">
        <f>+MIR_2020!E30</f>
        <v>Porcentaje de cumplimiento de coberturas informativas de actividades institucionales del INAI solicitadas.</v>
      </c>
      <c r="J23" s="68" t="str">
        <f>+MIR_2020!F30</f>
        <v xml:space="preserve">Muestra en términos porcentuales la relación de coberturas informativas de actividades institucionales del INAI realizadas frente a aquellas que fueron solicitadas por las distintas ponencias o direcciones del INAI. </v>
      </c>
      <c r="K23" s="68" t="str">
        <f>+MIR_2020!G30</f>
        <v>(Coberturas informativas de actividades institucionales realizadas / Coberturas informativas de actividades institucionales solicitadas) * 100</v>
      </c>
      <c r="L23" s="68" t="str">
        <f>+MIR_2020!H30</f>
        <v>Cobertura informativa de actividades institucionales realizadas: Reporte de carácter noticioso o informativo sobre lo acontecido en algún evento de interés institucional (conferencias de las comisionadas o comisionados, eventos especiales, conferencias de prensa…) que fue realizado.</v>
      </c>
      <c r="M23" s="68" t="str">
        <f>+MIR_2020!I30</f>
        <v>Cobertura informativa de actividades institucionales solicitadas: Reporte de carácter noticioso o informativo sobre lo acontecido en algún evento de interés institucional (conferencias de las comisionadas o comisionados, eventos especiales, conferencias de prensa…) que fue solicitado por alguna área del INAI.</v>
      </c>
      <c r="N23" s="68">
        <f>+MIR_2020!J30</f>
        <v>0</v>
      </c>
      <c r="O23" s="68">
        <f>+MIR_2020!K30</f>
        <v>0</v>
      </c>
      <c r="P23" s="68">
        <f>+MIR_2020!L30</f>
        <v>0</v>
      </c>
      <c r="Q23" s="68">
        <f>+MIR_2020!M30</f>
        <v>0</v>
      </c>
      <c r="R23" s="68">
        <f>+MIR_2020!N30</f>
        <v>0</v>
      </c>
      <c r="S23" s="68">
        <f>+MIR_2020!O30</f>
        <v>0</v>
      </c>
      <c r="T23" s="68">
        <f>+MIR_2020!P30</f>
        <v>0</v>
      </c>
      <c r="U23" s="68">
        <f>+MIR_2020!Q30</f>
        <v>0</v>
      </c>
      <c r="V23" s="68" t="str">
        <f>IF(MIR_2020!R30=0,V22,MIR_2020!R30)</f>
        <v>Trimestral</v>
      </c>
      <c r="W23" s="68" t="str">
        <f>IF(MIR_2020!S30=0,W22,MIR_2020!S30)</f>
        <v>Porcentaje</v>
      </c>
      <c r="X23" s="68" t="str">
        <f>+MIR_2020!V30</f>
        <v>Eficacia</v>
      </c>
      <c r="Y23" s="68" t="str">
        <f>+MIR_2020!W30</f>
        <v>Gestión</v>
      </c>
      <c r="Z23" s="68" t="str">
        <f>+MIR_2020!X30</f>
        <v xml:space="preserve">- Expediente de comunicaciones, boletines y notas de coberturas que obra en el archivo de la Dirección de Medios de la DGCSD.
- Relación de comunicados y notas informativas disponibles en: http://inicio.inai.org.mx/sitepages/Comunicados-2018.aspx
</v>
      </c>
      <c r="AA23" s="68" t="str">
        <f>IF(AND(MIR_2020!Y30="",H23=H22),AA22,MIR_2020!Y30)</f>
        <v>Existe interés periodistico sobre los temas tratados en las coberturas de actividades institucionales.</v>
      </c>
      <c r="AB23" s="68" t="str">
        <f>+MIR_2020!Z30</f>
        <v>Relativo</v>
      </c>
      <c r="AC23" s="68" t="str">
        <f>+MIR_2020!AA30</f>
        <v xml:space="preserve">Constante </v>
      </c>
      <c r="AD23" s="68" t="str">
        <f>+MIR_2020!AB30</f>
        <v>Ascendente</v>
      </c>
      <c r="AE23" s="76">
        <f>+MIR_2020!AC30</f>
        <v>43831</v>
      </c>
      <c r="AF23" s="76">
        <f>+MIR_2020!AD30</f>
        <v>44196</v>
      </c>
      <c r="AG23" s="67">
        <f>+MIR_2020!AE30</f>
        <v>100</v>
      </c>
      <c r="AH23" s="67">
        <f>+MIR_2020!AF30</f>
        <v>2015</v>
      </c>
      <c r="AI23" s="67" t="str">
        <f>+MIR_2020!AG30</f>
        <v>La línea base se calculó con información de las actividades de 2015</v>
      </c>
      <c r="AJ23" s="67">
        <f>+MIR_2020!AH30</f>
        <v>100</v>
      </c>
      <c r="AK23" s="67">
        <f>+MIR_2020!AN30</f>
        <v>100</v>
      </c>
      <c r="AL23" s="67" t="str">
        <f ca="1">IF(MIR_2020!AO30="","-",IF(AN23="No aplica","-",IF(MIR_2020!AO30="Sin avance","Sin avance",IF(MIR_2020!AO30&lt;&gt;"Sin avance",IFERROR(_xlfn.FORMULATEXT(MIR_2020!AO30),CONCATENATE("=",MIR_2020!AO30)),"0"))))</f>
        <v>=(89/89)*100</v>
      </c>
      <c r="AM23" s="67">
        <f ca="1">+MIR_2020!AP30</f>
        <v>0</v>
      </c>
      <c r="AN23" s="67" t="str">
        <f ca="1">+MIR_2020!AQ30</f>
        <v>Aceptable</v>
      </c>
      <c r="AO23" s="67">
        <f ca="1">+MIR_2020!AR30</f>
        <v>100</v>
      </c>
      <c r="AP23" s="77" t="str">
        <f>IF(MIR_2020!AS30="","-",MIR_2020!AS30)</f>
        <v>En total se realizaron 89 coberturas informativas de 89 coberturas informativas solicitadas. Destacaron por su relevancia y complejidad la Sesión de Comisiones del Sistema Nacional de Transparencia; los foros “La revolución digital de nuestra era: ¿una oportunidad para la economía global?”; “Plan DAI: Acceso a la información para una sociedad más Justa”; “Bioética, Transparencia y Protección de Datos Personales" y "Mujer Mexicana, recuento a 25 años de la Declaración y Plataforma de Acción de Beijing”; así como el Informe de Labores 2019, que presentó el Comisionado Presidente, Francisco Javier Acuña Llamas, ante el Senado de la República.</v>
      </c>
      <c r="AQ23" s="67">
        <f>+MIR_2020!AT30</f>
        <v>100</v>
      </c>
      <c r="AR23" s="67" t="str">
        <f ca="1">+IF(MIR_2020!AU30="","-",IF(AT23="No aplica","-",IF(MIR_2020!AU30="Sin avance","Sin avance",IF(MIR_2020!AU30&lt;&gt;"Sin avance",IFERROR(_xlfn.FORMULATEXT(MIR_2020!AU30),CONCATENATE("=",MIR_2020!AU30)),"0"))))</f>
        <v>=(83/83)*100</v>
      </c>
      <c r="AS23" s="67">
        <f ca="1">+MIR_2020!AV30</f>
        <v>0</v>
      </c>
      <c r="AT23" s="67" t="str">
        <f ca="1">+MIR_2020!AW30</f>
        <v>Aceptable</v>
      </c>
      <c r="AU23" s="67">
        <f ca="1">+MIR_2020!AX30</f>
        <v>100</v>
      </c>
      <c r="AV23" s="77" t="str">
        <f>IF(MIR_2020!AY30="","-",MIR_2020!AY30)</f>
        <v>Durante el segundo trimestre se realizaron 83 coberturas informativas de 83 coberturas informativas solicitadas. Es importante mencionar que fueron realizadas de manera virtual, destacan por su relevancia mediática, su impacto en visualización del Instituto y trascendencia para el INAI las siguientes:1. El encuentro virtual con Organizaciones de la Sociedad Civil, 2. El Foro virtual “Avances y Retos a 5 años de la entrada en Vigor de la Ley General de Transparencia y Acceso a la Información, 3. El Seminario Digital “Pandemia Democracia y Derechos Humanos”, 4. Las Jornadas Virtuales sobre los alcances y retos de la armonización de archivos en las legislaciones locales, 5. La conferencia virtual “Avances y Retos a 5 años de la entrada en Vigor de la Ley General de Transparencia y Acceso a la Información Pública”, 6. La conferencia “A 4 años de la Plataforma Nacional de Transparencia ¿Qué sigue?”, 7. Los Diálogos Virtuales Regionales “Nuevos Paradigmas hacia la Administración Pública Electrónica desde los Órganos Garantes de Transparencia”, 8. El “Conversatorio Virtual entre el INAI y la Comisión Federal de Comercio de los Estados Unidos de América sobre las Acciones implementadas en la lucha contra la pandemia COVID-19”, 9. El Foro digital “Garantía del Derecho de acceso a la información en materia de género y su transcendencia en tiempos del COVID-19”, 10. La Primera Sesión Ordinaria del Consejo Nacional del SNT, 11. La Presentación Editorial en Línea “La agenda democrática del Grupo Oaxaca: Balance y Futuro”.</v>
      </c>
      <c r="AW23" s="67">
        <f>+MIR_2020!AZ30</f>
        <v>100</v>
      </c>
      <c r="AX23" s="69" t="str">
        <f ca="1">+IF(MIR_2020!BA30="","-",IF(AZ23="No aplica","-",IF(MIR_2020!BA30="Sin avance","Sin avance",IF(MIR_2020!BA30&lt;&gt;"Sin avance",IFERROR(_xlfn.FORMULATEXT(MIR_2020!BA30),CONCATENATE("=",MIR_2020!BA30)),"0"))))</f>
        <v>=(184/184)*100</v>
      </c>
      <c r="AY23" s="67">
        <f ca="1">+MIR_2020!BB30</f>
        <v>0</v>
      </c>
      <c r="AZ23" s="67" t="str">
        <f ca="1">+MIR_2020!BC30</f>
        <v>Aceptable</v>
      </c>
      <c r="BA23" s="67">
        <f ca="1">+MIR_2020!BD30</f>
        <v>100</v>
      </c>
      <c r="BB23" s="77" t="str">
        <f>IF(MIR_2020!BE30="","-",MIR_2020!BE30)</f>
        <v>En total se realizaron 184 coberturas informativas. Destacaron por su relevancia y complejidad: la Instalación del grupo intersecretarial sobre comercio digital en el marco del T-MEC, la Puesta en marcha del Buscador de la PNT,  el foro virtual "La publicidad de todas las sentencias: la nueva obligación de transparencia del Poder Judicial Federal y de los estados, la presentación de la herramienta tecnológica “Contrataciones Abiertas”, el Conversatorio "El Derecho de Acceso a la Información para el Empoderamiento de las Mujeres Indígenas",  la Segunda Sesión Ordinaria del Consejo Nacional del SNT,  el foro "Violencia Laboral Acciones para su Prevención, Atención y Sanción", la presentación del libro “Periodismo y la protección de los datos personales” y la conmemoración del Día Internacional del Derecho de Acceso a la Información.</v>
      </c>
      <c r="BC23" s="67">
        <f>+MIR_2020!BF30</f>
        <v>100</v>
      </c>
      <c r="BD23" s="67" t="str">
        <f ca="1">+IF(MIR_2020!BG30="","-",IF(BF23="No aplica","-",IF(MIR_2020!BG30="Sin avance","Sin avance",IF(MIR_2020!BG30&lt;&gt;"Sin avance",IFERROR(_xlfn.FORMULATEXT(MIR_2020!BG30),CONCATENATE("=",MIR_2020!BG30)),"0"))))</f>
        <v>-</v>
      </c>
      <c r="BE23" s="67" t="str">
        <f ca="1">+MIR_2020!BH30</f>
        <v/>
      </c>
      <c r="BF23" s="67" t="str">
        <f ca="1">+MIR_2020!BI30</f>
        <v>Ingresar meta alcanzada</v>
      </c>
      <c r="BG23" s="67" t="str">
        <f ca="1">+MIR_2020!BJ30</f>
        <v/>
      </c>
      <c r="BH23" s="77" t="str">
        <f>IF(MIR_2020!BK30="","-",MIR_2020!BK30)</f>
        <v>-</v>
      </c>
      <c r="BI23" s="67">
        <f>+MIR_2020!AH30</f>
        <v>100</v>
      </c>
      <c r="BJ23" s="70" t="str">
        <f ca="1">+IF(MIR_2020!AI30="","-",IF(BL23="No aplica","-",IF(MIR_2020!AI30="Sin avance","Sin avance",IF(MIR_2020!AI30&lt;&gt;"Sin avance",IFERROR(_xlfn.FORMULATEXT(MIR_2020!AI30),CONCATENATE("=",MIR_2020!AI30)),"-"))))</f>
        <v>-</v>
      </c>
      <c r="BK23" s="67" t="str">
        <f ca="1">+MIR_2020!AJ30</f>
        <v/>
      </c>
      <c r="BL23" s="67" t="str">
        <f ca="1">+MIR_2020!AK30</f>
        <v>Ingresar meta alcanzada</v>
      </c>
      <c r="BM23" s="67" t="str">
        <f ca="1">+MIR_2020!AL30</f>
        <v/>
      </c>
      <c r="BN23" s="77" t="str">
        <f>IF(MIR_2020!AM30="","-",MIR_2020!AM30)</f>
        <v>-</v>
      </c>
      <c r="BO23" s="120" t="str">
        <f>IF(MIR_2020!BL30="","-",MIR_2020!BL30)</f>
        <v>GOA05.01</v>
      </c>
      <c r="BP23" s="120" t="str">
        <f>IF(MIR_2020!BM30="","-",MIR_2020!BM30)</f>
        <v>Adquisición de alimentos para el personal que realiza las coberturas informativas de los eventos institucionales en los que participan los funcionarios del INAI fuera de sus instalaciones.</v>
      </c>
      <c r="BQ23" s="120">
        <f>IF(MIR_2020!BN30="","-",MIR_2020!BN30)</f>
        <v>22103</v>
      </c>
      <c r="BR23" s="120" t="str">
        <f>IF(MIR_2020!BO30="","-",MIR_2020!BO30)</f>
        <v>Productos alimenticios para el personal que realiza labores en campo o de supervisión</v>
      </c>
      <c r="BS23" s="73">
        <f>IF(MIR_2020!BP30="","-",MIR_2020!BP30)</f>
        <v>0</v>
      </c>
      <c r="BT23" s="120">
        <f>IF(MIR_2020!BR30="","-",MIR_2020!BR30)</f>
        <v>22103</v>
      </c>
      <c r="BU23" s="120" t="str">
        <f>IF(MIR_2020!BS30="","-",MIR_2020!BS30)</f>
        <v>Productos alimenticios para el personal que realiza labores en campo o de supervisión</v>
      </c>
      <c r="BV23" s="73">
        <f>IF(MIR_2020!BT30="","-",MIR_2020!BT30)</f>
        <v>0</v>
      </c>
      <c r="BW23" s="73">
        <f>IF(MIR_2020!BU30="","-",MIR_2020!BU30)</f>
        <v>0</v>
      </c>
      <c r="BX23" s="73">
        <f>IF(MIR_2020!BV30="","-",MIR_2020!BV30)</f>
        <v>0</v>
      </c>
      <c r="BY23" s="73">
        <f>IF(MIR_2020!BW30="","-",MIR_2020!BW30)</f>
        <v>0</v>
      </c>
      <c r="BZ23" s="73">
        <f>IF(MIR_2020!BX30="","-",MIR_2020!BX30)</f>
        <v>0</v>
      </c>
      <c r="CA23" s="120" t="e">
        <f>IF(MIR_2020!#REF!="","-",MIR_2020!#REF!)</f>
        <v>#REF!</v>
      </c>
      <c r="CB23" s="120" t="e">
        <f>IF(MIR_2020!#REF!="","-",MIR_2020!#REF!)</f>
        <v>#REF!</v>
      </c>
      <c r="CC23" s="73" t="e">
        <f>IF(MIR_2020!#REF!="","-",MIR_2020!#REF!)</f>
        <v>#REF!</v>
      </c>
      <c r="CD23" s="73" t="e">
        <f>IF(MIR_2020!#REF!="","-",MIR_2020!#REF!)</f>
        <v>#REF!</v>
      </c>
      <c r="CE23" s="73" t="e">
        <f>IF(MIR_2020!#REF!="","-",MIR_2020!#REF!)</f>
        <v>#REF!</v>
      </c>
      <c r="CF23" s="73" t="e">
        <f>IF(MIR_2020!#REF!="","-",MIR_2020!#REF!)</f>
        <v>#REF!</v>
      </c>
      <c r="CG23" s="73" t="e">
        <f>IF(MIR_2020!#REF!="","-",MIR_2020!#REF!)</f>
        <v>#REF!</v>
      </c>
      <c r="CH23" s="120" t="str">
        <f>IF(MIR_2020!CF30="","-",MIR_2020!CF30)</f>
        <v>-</v>
      </c>
      <c r="CI23" s="120" t="str">
        <f>IF(MIR_2020!CG30="","-",MIR_2020!CG30)</f>
        <v>-</v>
      </c>
      <c r="CJ23" s="73" t="str">
        <f>IF(MIR_2020!CH30="","-",MIR_2020!CH30)</f>
        <v>-</v>
      </c>
      <c r="CK23" s="73" t="str">
        <f>IF(MIR_2020!CI30="","-",MIR_2020!CI30)</f>
        <v>-</v>
      </c>
      <c r="CL23" s="73" t="str">
        <f>IF(MIR_2020!CJ30="","-",MIR_2020!CJ30)</f>
        <v>-</v>
      </c>
      <c r="CM23" s="73" t="str">
        <f>IF(MIR_2020!CK30="","-",MIR_2020!CK30)</f>
        <v>-</v>
      </c>
      <c r="CN23" s="73" t="str">
        <f>IF(MIR_2020!CL30="","-",MIR_2020!CL30)</f>
        <v>-</v>
      </c>
      <c r="CO23" s="120" t="str">
        <f>IF(MIR_2020!CM30="","-",MIR_2020!CM30)</f>
        <v>-</v>
      </c>
      <c r="CP23" s="120" t="str">
        <f>IF(MIR_2020!CN30="","-",MIR_2020!CN30)</f>
        <v>-</v>
      </c>
      <c r="CQ23" s="73" t="str">
        <f>IF(MIR_2020!CO30="","-",MIR_2020!CO30)</f>
        <v>-</v>
      </c>
      <c r="CR23" s="73" t="str">
        <f>IF(MIR_2020!CP30="","-",MIR_2020!CP30)</f>
        <v>-</v>
      </c>
      <c r="CS23" s="73" t="str">
        <f>IF(MIR_2020!CQ30="","-",MIR_2020!CQ30)</f>
        <v>-</v>
      </c>
      <c r="CT23" s="73" t="str">
        <f>IF(MIR_2020!CR30="","-",MIR_2020!CR30)</f>
        <v>-</v>
      </c>
      <c r="CU23" s="73" t="str">
        <f>IF(MIR_2020!CS30="","-",MIR_2020!CS30)</f>
        <v>-</v>
      </c>
    </row>
    <row r="24" spans="1:99" s="67" customFormat="1" ht="12.75" x14ac:dyDescent="0.3">
      <c r="A24" s="66">
        <f>+VLOOKUP($D24,Catálogos!$A$14:$E$40,5,0)</f>
        <v>2</v>
      </c>
      <c r="B24" s="68" t="str">
        <f>+VLOOKUP(D24,Catálogos!$A$14:$C$40,3,FALSE)</f>
        <v>Promover el pleno ejercicio de los derechos de acceso a la información pública y de protección de datos personales, así como la transparencia y apertura de las instituciones públicas.</v>
      </c>
      <c r="C24" s="68" t="str">
        <f>+VLOOKUP(D24,Catálogos!$A$14:$F$40,6,FALSE)</f>
        <v>Presidencia</v>
      </c>
      <c r="D24" s="67" t="str">
        <f>+MID(MIR_2020!$D$6,1,3)</f>
        <v>170</v>
      </c>
      <c r="E24" s="68" t="str">
        <f>+MID(MIR_2020!$D$6,7,150)</f>
        <v>Dirección General de Comunicación Social y Difusión</v>
      </c>
      <c r="F24" s="67" t="str">
        <f>IF(MIR_2020!B31=0,F23,MIR_2020!B31)</f>
        <v>GOA05</v>
      </c>
      <c r="G24" s="67" t="str">
        <f>IF(MIR_2020!C31=0,G23,MIR_2020!C31)</f>
        <v>Actividad</v>
      </c>
      <c r="H24" s="68" t="str">
        <f>IF(MIR_2020!D31="",H23,MIR_2020!D31)</f>
        <v>1.5 Realización de coberturas informativas de actividades institucionales.</v>
      </c>
      <c r="I24" s="68">
        <f>+MIR_2020!E31</f>
        <v>0</v>
      </c>
      <c r="J24" s="68">
        <f>+MIR_2020!F31</f>
        <v>0</v>
      </c>
      <c r="K24" s="68">
        <f>+MIR_2020!G31</f>
        <v>0</v>
      </c>
      <c r="L24" s="68">
        <f>+MIR_2020!H31</f>
        <v>0</v>
      </c>
      <c r="M24" s="68">
        <f>+MIR_2020!I31</f>
        <v>0</v>
      </c>
      <c r="N24" s="68">
        <f>+MIR_2020!J31</f>
        <v>0</v>
      </c>
      <c r="O24" s="68">
        <f>+MIR_2020!K31</f>
        <v>0</v>
      </c>
      <c r="P24" s="68">
        <f>+MIR_2020!L31</f>
        <v>0</v>
      </c>
      <c r="Q24" s="68">
        <f>+MIR_2020!M31</f>
        <v>0</v>
      </c>
      <c r="R24" s="68">
        <f>+MIR_2020!N31</f>
        <v>0</v>
      </c>
      <c r="S24" s="68">
        <f>+MIR_2020!O31</f>
        <v>0</v>
      </c>
      <c r="T24" s="68">
        <f>+MIR_2020!P31</f>
        <v>0</v>
      </c>
      <c r="U24" s="68">
        <f>+MIR_2020!Q31</f>
        <v>0</v>
      </c>
      <c r="V24" s="68" t="str">
        <f>IF(MIR_2020!R31=0,V23,MIR_2020!R31)</f>
        <v>Trimestral</v>
      </c>
      <c r="W24" s="68" t="str">
        <f>IF(MIR_2020!S31=0,W23,MIR_2020!S31)</f>
        <v>Porcentaje</v>
      </c>
      <c r="X24" s="68">
        <f>+MIR_2020!V31</f>
        <v>0</v>
      </c>
      <c r="Y24" s="68">
        <f>+MIR_2020!W31</f>
        <v>0</v>
      </c>
      <c r="Z24" s="68">
        <f>+MIR_2020!X31</f>
        <v>0</v>
      </c>
      <c r="AA24" s="68" t="str">
        <f>IF(AND(MIR_2020!Y31="",H24=H23),AA23,MIR_2020!Y31)</f>
        <v>Existe interés periodistico sobre los temas tratados en las coberturas de actividades institucionales.</v>
      </c>
      <c r="AB24" s="68">
        <f>+MIR_2020!Z31</f>
        <v>0</v>
      </c>
      <c r="AC24" s="68">
        <f>+MIR_2020!AA31</f>
        <v>0</v>
      </c>
      <c r="AD24" s="68">
        <f>+MIR_2020!AB31</f>
        <v>0</v>
      </c>
      <c r="AE24" s="76">
        <f>+MIR_2020!AC31</f>
        <v>0</v>
      </c>
      <c r="AF24" s="76">
        <f>+MIR_2020!AD31</f>
        <v>0</v>
      </c>
      <c r="AG24" s="67">
        <f>+MIR_2020!AE31</f>
        <v>0</v>
      </c>
      <c r="AH24" s="67">
        <f>+MIR_2020!AF31</f>
        <v>0</v>
      </c>
      <c r="AI24" s="67">
        <f>+MIR_2020!AG31</f>
        <v>0</v>
      </c>
      <c r="AJ24" s="67">
        <f>+MIR_2020!AH31</f>
        <v>0</v>
      </c>
      <c r="AK24" s="67">
        <f>+MIR_2020!AN31</f>
        <v>0</v>
      </c>
      <c r="AL24" s="67" t="str">
        <f ca="1">IF(MIR_2020!AO31="","-",IF(AN24="No aplica","-",IF(MIR_2020!AO31="Sin avance","Sin avance",IF(MIR_2020!AO31&lt;&gt;"Sin avance",IFERROR(_xlfn.FORMULATEXT(MIR_2020!AO31),CONCATENATE("=",MIR_2020!AO31)),"0"))))</f>
        <v>-</v>
      </c>
      <c r="AM24" s="67">
        <f>+MIR_2020!AP31</f>
        <v>0</v>
      </c>
      <c r="AN24" s="67">
        <f>+MIR_2020!AQ31</f>
        <v>0</v>
      </c>
      <c r="AO24" s="67">
        <f>+MIR_2020!AR31</f>
        <v>0</v>
      </c>
      <c r="AP24" s="77" t="str">
        <f>IF(MIR_2020!AS31="","-",MIR_2020!AS31)</f>
        <v>-</v>
      </c>
      <c r="AQ24" s="67">
        <f>+MIR_2020!AT31</f>
        <v>0</v>
      </c>
      <c r="AR24" s="67" t="str">
        <f ca="1">+IF(MIR_2020!AU31="","-",IF(AT24="No aplica","-",IF(MIR_2020!AU31="Sin avance","Sin avance",IF(MIR_2020!AU31&lt;&gt;"Sin avance",IFERROR(_xlfn.FORMULATEXT(MIR_2020!AU31),CONCATENATE("=",MIR_2020!AU31)),"0"))))</f>
        <v>-</v>
      </c>
      <c r="AS24" s="67">
        <f>+MIR_2020!AV31</f>
        <v>0</v>
      </c>
      <c r="AT24" s="67">
        <f>+MIR_2020!AW31</f>
        <v>0</v>
      </c>
      <c r="AU24" s="67">
        <f>+MIR_2020!AX31</f>
        <v>0</v>
      </c>
      <c r="AV24" s="77" t="str">
        <f>IF(MIR_2020!AY31="","-",MIR_2020!AY31)</f>
        <v>-</v>
      </c>
      <c r="AW24" s="67">
        <f>+MIR_2020!AZ31</f>
        <v>0</v>
      </c>
      <c r="AX24" s="69" t="str">
        <f ca="1">+IF(MIR_2020!BA31="","-",IF(AZ24="No aplica","-",IF(MIR_2020!BA31="Sin avance","Sin avance",IF(MIR_2020!BA31&lt;&gt;"Sin avance",IFERROR(_xlfn.FORMULATEXT(MIR_2020!BA31),CONCATENATE("=",MIR_2020!BA31)),"0"))))</f>
        <v>-</v>
      </c>
      <c r="AY24" s="67">
        <f>+MIR_2020!BB31</f>
        <v>0</v>
      </c>
      <c r="AZ24" s="67">
        <f>+MIR_2020!BC31</f>
        <v>0</v>
      </c>
      <c r="BA24" s="67">
        <f>+MIR_2020!BD31</f>
        <v>0</v>
      </c>
      <c r="BB24" s="77" t="str">
        <f>IF(MIR_2020!BE31="","-",MIR_2020!BE31)</f>
        <v>-</v>
      </c>
      <c r="BC24" s="67">
        <f>+MIR_2020!BF31</f>
        <v>0</v>
      </c>
      <c r="BD24" s="67" t="str">
        <f ca="1">+IF(MIR_2020!BG31="","-",IF(BF24="No aplica","-",IF(MIR_2020!BG31="Sin avance","Sin avance",IF(MIR_2020!BG31&lt;&gt;"Sin avance",IFERROR(_xlfn.FORMULATEXT(MIR_2020!BG31),CONCATENATE("=",MIR_2020!BG31)),"0"))))</f>
        <v>-</v>
      </c>
      <c r="BE24" s="67">
        <f>+MIR_2020!BH31</f>
        <v>0</v>
      </c>
      <c r="BF24" s="67">
        <f>+MIR_2020!BI31</f>
        <v>0</v>
      </c>
      <c r="BG24" s="67">
        <f>+MIR_2020!BJ31</f>
        <v>0</v>
      </c>
      <c r="BH24" s="77" t="str">
        <f>IF(MIR_2020!BK31="","-",MIR_2020!BK31)</f>
        <v>-</v>
      </c>
      <c r="BI24" s="67">
        <f>+MIR_2020!AH31</f>
        <v>0</v>
      </c>
      <c r="BJ24" s="70" t="str">
        <f ca="1">+IF(MIR_2020!AI31="","-",IF(BL24="No aplica","-",IF(MIR_2020!AI31="Sin avance","Sin avance",IF(MIR_2020!AI31&lt;&gt;"Sin avance",IFERROR(_xlfn.FORMULATEXT(MIR_2020!AI31),CONCATENATE("=",MIR_2020!AI31)),"-"))))</f>
        <v>-</v>
      </c>
      <c r="BK24" s="67">
        <f>+MIR_2020!AJ31</f>
        <v>0</v>
      </c>
      <c r="BL24" s="67">
        <f>+MIR_2020!AK31</f>
        <v>0</v>
      </c>
      <c r="BM24" s="67">
        <f>+MIR_2020!AL31</f>
        <v>0</v>
      </c>
      <c r="BN24" s="77" t="str">
        <f>IF(MIR_2020!AM31="","-",MIR_2020!AM31)</f>
        <v>-</v>
      </c>
      <c r="BO24" s="120" t="str">
        <f>IF(MIR_2020!BL31="","-",MIR_2020!BL31)</f>
        <v>GOA05.02</v>
      </c>
      <c r="BP24" s="120" t="str">
        <f>IF(MIR_2020!BM31="","-",MIR_2020!BM31)</f>
        <v>Adquisición de alimentos para el personal que por cuestiones de distribución y publicación de información y/o atención de medios de comunicación la ingesta de alimentos se lleva a cabo en las instalaciones del INAI.</v>
      </c>
      <c r="BQ24" s="120">
        <f>IF(MIR_2020!BN31="","-",MIR_2020!BN31)</f>
        <v>22104</v>
      </c>
      <c r="BR24" s="120" t="str">
        <f>IF(MIR_2020!BO31="","-",MIR_2020!BO31)</f>
        <v>Productos alimenticios para el personal en las instalaciones de las dependencias y entidades</v>
      </c>
      <c r="BS24" s="73">
        <f>IF(MIR_2020!BP31="","-",MIR_2020!BP31)</f>
        <v>0</v>
      </c>
      <c r="BT24" s="120">
        <f>IF(MIR_2020!BR31="","-",MIR_2020!BR31)</f>
        <v>22104</v>
      </c>
      <c r="BU24" s="120" t="str">
        <f>IF(MIR_2020!BS31="","-",MIR_2020!BS31)</f>
        <v>Productos alimenticios para el personal en las instalaciones de las dependencias y entidades</v>
      </c>
      <c r="BV24" s="73">
        <f>IF(MIR_2020!BT31="","-",MIR_2020!BT31)</f>
        <v>0</v>
      </c>
      <c r="BW24" s="73">
        <f>IF(MIR_2020!BU31="","-",MIR_2020!BU31)</f>
        <v>0</v>
      </c>
      <c r="BX24" s="73">
        <f>IF(MIR_2020!BV31="","-",MIR_2020!BV31)</f>
        <v>0</v>
      </c>
      <c r="BY24" s="73">
        <f>IF(MIR_2020!BW31="","-",MIR_2020!BW31)</f>
        <v>0</v>
      </c>
      <c r="BZ24" s="73">
        <f>IF(MIR_2020!BX31="","-",MIR_2020!BX31)</f>
        <v>0</v>
      </c>
      <c r="CA24" s="120" t="e">
        <f>IF(MIR_2020!#REF!="","-",MIR_2020!#REF!)</f>
        <v>#REF!</v>
      </c>
      <c r="CB24" s="120" t="e">
        <f>IF(MIR_2020!#REF!="","-",MIR_2020!#REF!)</f>
        <v>#REF!</v>
      </c>
      <c r="CC24" s="73" t="e">
        <f>IF(MIR_2020!#REF!="","-",MIR_2020!#REF!)</f>
        <v>#REF!</v>
      </c>
      <c r="CD24" s="73" t="e">
        <f>IF(MIR_2020!#REF!="","-",MIR_2020!#REF!)</f>
        <v>#REF!</v>
      </c>
      <c r="CE24" s="73" t="e">
        <f>IF(MIR_2020!#REF!="","-",MIR_2020!#REF!)</f>
        <v>#REF!</v>
      </c>
      <c r="CF24" s="73" t="e">
        <f>IF(MIR_2020!#REF!="","-",MIR_2020!#REF!)</f>
        <v>#REF!</v>
      </c>
      <c r="CG24" s="73" t="e">
        <f>IF(MIR_2020!#REF!="","-",MIR_2020!#REF!)</f>
        <v>#REF!</v>
      </c>
      <c r="CH24" s="120" t="str">
        <f>IF(MIR_2020!CF31="","-",MIR_2020!CF31)</f>
        <v>-</v>
      </c>
      <c r="CI24" s="120" t="str">
        <f>IF(MIR_2020!CG31="","-",MIR_2020!CG31)</f>
        <v>-</v>
      </c>
      <c r="CJ24" s="73" t="str">
        <f>IF(MIR_2020!CH31="","-",MIR_2020!CH31)</f>
        <v>-</v>
      </c>
      <c r="CK24" s="73" t="str">
        <f>IF(MIR_2020!CI31="","-",MIR_2020!CI31)</f>
        <v>-</v>
      </c>
      <c r="CL24" s="73" t="str">
        <f>IF(MIR_2020!CJ31="","-",MIR_2020!CJ31)</f>
        <v>-</v>
      </c>
      <c r="CM24" s="73" t="str">
        <f>IF(MIR_2020!CK31="","-",MIR_2020!CK31)</f>
        <v>-</v>
      </c>
      <c r="CN24" s="73" t="str">
        <f>IF(MIR_2020!CL31="","-",MIR_2020!CL31)</f>
        <v>-</v>
      </c>
      <c r="CO24" s="120" t="str">
        <f>IF(MIR_2020!CM31="","-",MIR_2020!CM31)</f>
        <v>-</v>
      </c>
      <c r="CP24" s="120" t="str">
        <f>IF(MIR_2020!CN31="","-",MIR_2020!CN31)</f>
        <v>-</v>
      </c>
      <c r="CQ24" s="73" t="str">
        <f>IF(MIR_2020!CO31="","-",MIR_2020!CO31)</f>
        <v>-</v>
      </c>
      <c r="CR24" s="73" t="str">
        <f>IF(MIR_2020!CP31="","-",MIR_2020!CP31)</f>
        <v>-</v>
      </c>
      <c r="CS24" s="73" t="str">
        <f>IF(MIR_2020!CQ31="","-",MIR_2020!CQ31)</f>
        <v>-</v>
      </c>
      <c r="CT24" s="73" t="str">
        <f>IF(MIR_2020!CR31="","-",MIR_2020!CR31)</f>
        <v>-</v>
      </c>
      <c r="CU24" s="73" t="str">
        <f>IF(MIR_2020!CS31="","-",MIR_2020!CS31)</f>
        <v>-</v>
      </c>
    </row>
    <row r="25" spans="1:99" s="67" customFormat="1" ht="12.75" x14ac:dyDescent="0.3">
      <c r="A25" s="66">
        <f>+VLOOKUP($D25,Catálogos!$A$14:$E$40,5,0)</f>
        <v>2</v>
      </c>
      <c r="B25" s="68" t="str">
        <f>+VLOOKUP(D25,Catálogos!$A$14:$C$40,3,FALSE)</f>
        <v>Promover el pleno ejercicio de los derechos de acceso a la información pública y de protección de datos personales, así como la transparencia y apertura de las instituciones públicas.</v>
      </c>
      <c r="C25" s="68" t="str">
        <f>+VLOOKUP(D25,Catálogos!$A$14:$F$40,6,FALSE)</f>
        <v>Presidencia</v>
      </c>
      <c r="D25" s="67" t="str">
        <f>+MID(MIR_2020!$D$6,1,3)</f>
        <v>170</v>
      </c>
      <c r="E25" s="68" t="str">
        <f>+MID(MIR_2020!$D$6,7,150)</f>
        <v>Dirección General de Comunicación Social y Difusión</v>
      </c>
      <c r="F25" s="67" t="str">
        <f>IF(MIR_2020!B32=0,F24,MIR_2020!B32)</f>
        <v>GOA05</v>
      </c>
      <c r="G25" s="67" t="str">
        <f>IF(MIR_2020!C32=0,G24,MIR_2020!C32)</f>
        <v>Actividad</v>
      </c>
      <c r="H25" s="68" t="str">
        <f>IF(MIR_2020!D32="",H24,MIR_2020!D32)</f>
        <v>1.5 Realización de coberturas informativas de actividades institucionales.</v>
      </c>
      <c r="I25" s="68">
        <f>+MIR_2020!E32</f>
        <v>0</v>
      </c>
      <c r="J25" s="68">
        <f>+MIR_2020!F32</f>
        <v>0</v>
      </c>
      <c r="K25" s="68">
        <f>+MIR_2020!G32</f>
        <v>0</v>
      </c>
      <c r="L25" s="68">
        <f>+MIR_2020!H32</f>
        <v>0</v>
      </c>
      <c r="M25" s="68">
        <f>+MIR_2020!I32</f>
        <v>0</v>
      </c>
      <c r="N25" s="68">
        <f>+MIR_2020!J32</f>
        <v>0</v>
      </c>
      <c r="O25" s="68">
        <f>+MIR_2020!K32</f>
        <v>0</v>
      </c>
      <c r="P25" s="68">
        <f>+MIR_2020!L32</f>
        <v>0</v>
      </c>
      <c r="Q25" s="68">
        <f>+MIR_2020!M32</f>
        <v>0</v>
      </c>
      <c r="R25" s="68">
        <f>+MIR_2020!N32</f>
        <v>0</v>
      </c>
      <c r="S25" s="68">
        <f>+MIR_2020!O32</f>
        <v>0</v>
      </c>
      <c r="T25" s="68">
        <f>+MIR_2020!P32</f>
        <v>0</v>
      </c>
      <c r="U25" s="68">
        <f>+MIR_2020!Q32</f>
        <v>0</v>
      </c>
      <c r="V25" s="68" t="str">
        <f>IF(MIR_2020!R32=0,V24,MIR_2020!R32)</f>
        <v>Trimestral</v>
      </c>
      <c r="W25" s="68" t="str">
        <f>IF(MIR_2020!S32=0,W24,MIR_2020!S32)</f>
        <v>Porcentaje</v>
      </c>
      <c r="X25" s="68">
        <f>+MIR_2020!V32</f>
        <v>0</v>
      </c>
      <c r="Y25" s="68">
        <f>+MIR_2020!W32</f>
        <v>0</v>
      </c>
      <c r="Z25" s="68">
        <f>+MIR_2020!X32</f>
        <v>0</v>
      </c>
      <c r="AA25" s="68" t="str">
        <f>IF(AND(MIR_2020!Y32="",H25=H24),AA24,MIR_2020!Y32)</f>
        <v>Existe interés periodistico sobre los temas tratados en las coberturas de actividades institucionales.</v>
      </c>
      <c r="AB25" s="68">
        <f>+MIR_2020!Z32</f>
        <v>0</v>
      </c>
      <c r="AC25" s="68">
        <f>+MIR_2020!AA32</f>
        <v>0</v>
      </c>
      <c r="AD25" s="68">
        <f>+MIR_2020!AB32</f>
        <v>0</v>
      </c>
      <c r="AE25" s="76">
        <f>+MIR_2020!AC32</f>
        <v>0</v>
      </c>
      <c r="AF25" s="76">
        <f>+MIR_2020!AD32</f>
        <v>0</v>
      </c>
      <c r="AG25" s="67">
        <f>+MIR_2020!AE32</f>
        <v>0</v>
      </c>
      <c r="AH25" s="67">
        <f>+MIR_2020!AF32</f>
        <v>0</v>
      </c>
      <c r="AI25" s="67">
        <f>+MIR_2020!AG32</f>
        <v>0</v>
      </c>
      <c r="AJ25" s="67">
        <f>+MIR_2020!AH32</f>
        <v>0</v>
      </c>
      <c r="AK25" s="67">
        <f>+MIR_2020!AN32</f>
        <v>0</v>
      </c>
      <c r="AL25" s="67" t="str">
        <f ca="1">IF(MIR_2020!AO32="","-",IF(AN25="No aplica","-",IF(MIR_2020!AO32="Sin avance","Sin avance",IF(MIR_2020!AO32&lt;&gt;"Sin avance",IFERROR(_xlfn.FORMULATEXT(MIR_2020!AO32),CONCATENATE("=",MIR_2020!AO32)),"0"))))</f>
        <v>-</v>
      </c>
      <c r="AM25" s="67">
        <f>+MIR_2020!AP32</f>
        <v>0</v>
      </c>
      <c r="AN25" s="67">
        <f>+MIR_2020!AQ32</f>
        <v>0</v>
      </c>
      <c r="AO25" s="67">
        <f>+MIR_2020!AR32</f>
        <v>0</v>
      </c>
      <c r="AP25" s="77" t="str">
        <f>IF(MIR_2020!AS32="","-",MIR_2020!AS32)</f>
        <v>-</v>
      </c>
      <c r="AQ25" s="67">
        <f>+MIR_2020!AT32</f>
        <v>0</v>
      </c>
      <c r="AR25" s="67" t="str">
        <f ca="1">+IF(MIR_2020!AU32="","-",IF(AT25="No aplica","-",IF(MIR_2020!AU32="Sin avance","Sin avance",IF(MIR_2020!AU32&lt;&gt;"Sin avance",IFERROR(_xlfn.FORMULATEXT(MIR_2020!AU32),CONCATENATE("=",MIR_2020!AU32)),"0"))))</f>
        <v>-</v>
      </c>
      <c r="AS25" s="67">
        <f>+MIR_2020!AV32</f>
        <v>0</v>
      </c>
      <c r="AT25" s="67">
        <f>+MIR_2020!AW32</f>
        <v>0</v>
      </c>
      <c r="AU25" s="67">
        <f>+MIR_2020!AX32</f>
        <v>0</v>
      </c>
      <c r="AV25" s="77" t="str">
        <f>IF(MIR_2020!AY32="","-",MIR_2020!AY32)</f>
        <v>-</v>
      </c>
      <c r="AW25" s="67">
        <f>+MIR_2020!AZ32</f>
        <v>0</v>
      </c>
      <c r="AX25" s="69" t="str">
        <f ca="1">+IF(MIR_2020!BA32="","-",IF(AZ25="No aplica","-",IF(MIR_2020!BA32="Sin avance","Sin avance",IF(MIR_2020!BA32&lt;&gt;"Sin avance",IFERROR(_xlfn.FORMULATEXT(MIR_2020!BA32),CONCATENATE("=",MIR_2020!BA32)),"0"))))</f>
        <v>-</v>
      </c>
      <c r="AY25" s="67">
        <f>+MIR_2020!BB32</f>
        <v>0</v>
      </c>
      <c r="AZ25" s="67">
        <f>+MIR_2020!BC32</f>
        <v>0</v>
      </c>
      <c r="BA25" s="67">
        <f>+MIR_2020!BD32</f>
        <v>0</v>
      </c>
      <c r="BB25" s="77" t="str">
        <f>IF(MIR_2020!BE32="","-",MIR_2020!BE32)</f>
        <v>-</v>
      </c>
      <c r="BC25" s="67">
        <f>+MIR_2020!BF32</f>
        <v>0</v>
      </c>
      <c r="BD25" s="67" t="str">
        <f ca="1">+IF(MIR_2020!BG32="","-",IF(BF25="No aplica","-",IF(MIR_2020!BG32="Sin avance","Sin avance",IF(MIR_2020!BG32&lt;&gt;"Sin avance",IFERROR(_xlfn.FORMULATEXT(MIR_2020!BG32),CONCATENATE("=",MIR_2020!BG32)),"0"))))</f>
        <v>-</v>
      </c>
      <c r="BE25" s="67">
        <f>+MIR_2020!BH32</f>
        <v>0</v>
      </c>
      <c r="BF25" s="67">
        <f>+MIR_2020!BI32</f>
        <v>0</v>
      </c>
      <c r="BG25" s="67">
        <f>+MIR_2020!BJ32</f>
        <v>0</v>
      </c>
      <c r="BH25" s="77" t="str">
        <f>IF(MIR_2020!BK32="","-",MIR_2020!BK32)</f>
        <v>-</v>
      </c>
      <c r="BI25" s="67">
        <f>+MIR_2020!AH32</f>
        <v>0</v>
      </c>
      <c r="BJ25" s="70" t="str">
        <f ca="1">+IF(MIR_2020!AI32="","-",IF(BL25="No aplica","-",IF(MIR_2020!AI32="Sin avance","Sin avance",IF(MIR_2020!AI32&lt;&gt;"Sin avance",IFERROR(_xlfn.FORMULATEXT(MIR_2020!AI32),CONCATENATE("=",MIR_2020!AI32)),"-"))))</f>
        <v>-</v>
      </c>
      <c r="BK25" s="67">
        <f>+MIR_2020!AJ32</f>
        <v>0</v>
      </c>
      <c r="BL25" s="67">
        <f>+MIR_2020!AK32</f>
        <v>0</v>
      </c>
      <c r="BM25" s="67">
        <f>+MIR_2020!AL32</f>
        <v>0</v>
      </c>
      <c r="BN25" s="77" t="str">
        <f>IF(MIR_2020!AM32="","-",MIR_2020!AM32)</f>
        <v>-</v>
      </c>
      <c r="BO25" s="120" t="str">
        <f>IF(MIR_2020!BL32="","-",MIR_2020!BL32)</f>
        <v>GOA05.03</v>
      </c>
      <c r="BP25" s="120" t="str">
        <f>IF(MIR_2020!BM32="","-",MIR_2020!BM32)</f>
        <v>Estos recursos serán utilizados para el pago de servicio de transportación de personal y equipo de videograbación y fotografía utilizado en las coberturas informativas de los eventos institucionales en los que participan los Comisionados del INAI.</v>
      </c>
      <c r="BQ25" s="120">
        <f>IF(MIR_2020!BN32="","-",MIR_2020!BN32)</f>
        <v>37204</v>
      </c>
      <c r="BR25" s="120" t="str">
        <f>IF(MIR_2020!BO32="","-",MIR_2020!BO32)</f>
        <v>Pasajes terrestres nacionales para servidores públicos de mando en el desempeño de comisiones y funciones oficiales</v>
      </c>
      <c r="BS25" s="73">
        <f>IF(MIR_2020!BP32="","-",MIR_2020!BP32)</f>
        <v>6000</v>
      </c>
      <c r="BT25" s="120">
        <f>IF(MIR_2020!BR32="","-",MIR_2020!BR32)</f>
        <v>37201</v>
      </c>
      <c r="BU25" s="120" t="str">
        <f>IF(MIR_2020!BS32="","-",MIR_2020!BS32)</f>
        <v>Pasajes terrestres nacionales para labores en campo y de supervisión</v>
      </c>
      <c r="BV25" s="73">
        <f>IF(MIR_2020!BT32="","-",MIR_2020!BT32)</f>
        <v>6000</v>
      </c>
      <c r="BW25" s="73">
        <f>IF(MIR_2020!BU32="","-",MIR_2020!BU32)</f>
        <v>360.8</v>
      </c>
      <c r="BX25" s="73">
        <f>IF(MIR_2020!BV32="","-",MIR_2020!BV32)</f>
        <v>0</v>
      </c>
      <c r="BY25" s="73">
        <f>IF(MIR_2020!BW32="","-",MIR_2020!BW32)</f>
        <v>0</v>
      </c>
      <c r="BZ25" s="73">
        <f>IF(MIR_2020!BX32="","-",MIR_2020!BX32)</f>
        <v>5639.2</v>
      </c>
      <c r="CA25" s="120" t="e">
        <f>IF(MIR_2020!#REF!="","-",MIR_2020!#REF!)</f>
        <v>#REF!</v>
      </c>
      <c r="CB25" s="120" t="e">
        <f>IF(MIR_2020!#REF!="","-",MIR_2020!#REF!)</f>
        <v>#REF!</v>
      </c>
      <c r="CC25" s="73" t="e">
        <f>IF(MIR_2020!#REF!="","-",MIR_2020!#REF!)</f>
        <v>#REF!</v>
      </c>
      <c r="CD25" s="73" t="e">
        <f>IF(MIR_2020!#REF!="","-",MIR_2020!#REF!)</f>
        <v>#REF!</v>
      </c>
      <c r="CE25" s="73" t="e">
        <f>IF(MIR_2020!#REF!="","-",MIR_2020!#REF!)</f>
        <v>#REF!</v>
      </c>
      <c r="CF25" s="73" t="e">
        <f>IF(MIR_2020!#REF!="","-",MIR_2020!#REF!)</f>
        <v>#REF!</v>
      </c>
      <c r="CG25" s="73" t="e">
        <f>IF(MIR_2020!#REF!="","-",MIR_2020!#REF!)</f>
        <v>#REF!</v>
      </c>
      <c r="CH25" s="120" t="str">
        <f>IF(MIR_2020!CF32="","-",MIR_2020!CF32)</f>
        <v>-</v>
      </c>
      <c r="CI25" s="120" t="str">
        <f>IF(MIR_2020!CG32="","-",MIR_2020!CG32)</f>
        <v>-</v>
      </c>
      <c r="CJ25" s="73" t="str">
        <f>IF(MIR_2020!CH32="","-",MIR_2020!CH32)</f>
        <v>-</v>
      </c>
      <c r="CK25" s="73" t="str">
        <f>IF(MIR_2020!CI32="","-",MIR_2020!CI32)</f>
        <v>-</v>
      </c>
      <c r="CL25" s="73" t="str">
        <f>IF(MIR_2020!CJ32="","-",MIR_2020!CJ32)</f>
        <v>-</v>
      </c>
      <c r="CM25" s="73" t="str">
        <f>IF(MIR_2020!CK32="","-",MIR_2020!CK32)</f>
        <v>-</v>
      </c>
      <c r="CN25" s="73" t="str">
        <f>IF(MIR_2020!CL32="","-",MIR_2020!CL32)</f>
        <v>-</v>
      </c>
      <c r="CO25" s="120" t="str">
        <f>IF(MIR_2020!CM32="","-",MIR_2020!CM32)</f>
        <v>-</v>
      </c>
      <c r="CP25" s="120" t="str">
        <f>IF(MIR_2020!CN32="","-",MIR_2020!CN32)</f>
        <v>-</v>
      </c>
      <c r="CQ25" s="73" t="str">
        <f>IF(MIR_2020!CO32="","-",MIR_2020!CO32)</f>
        <v>-</v>
      </c>
      <c r="CR25" s="73" t="str">
        <f>IF(MIR_2020!CP32="","-",MIR_2020!CP32)</f>
        <v>-</v>
      </c>
      <c r="CS25" s="73" t="str">
        <f>IF(MIR_2020!CQ32="","-",MIR_2020!CQ32)</f>
        <v>-</v>
      </c>
      <c r="CT25" s="73" t="str">
        <f>IF(MIR_2020!CR32="","-",MIR_2020!CR32)</f>
        <v>-</v>
      </c>
      <c r="CU25" s="73" t="str">
        <f>IF(MIR_2020!CS32="","-",MIR_2020!CS32)</f>
        <v>-</v>
      </c>
    </row>
    <row r="26" spans="1:99" s="67" customFormat="1" ht="12.75" x14ac:dyDescent="0.3">
      <c r="A26" s="66">
        <f>+VLOOKUP($D26,Catálogos!$A$14:$E$40,5,0)</f>
        <v>2</v>
      </c>
      <c r="B26" s="68" t="str">
        <f>+VLOOKUP(D26,Catálogos!$A$14:$C$40,3,FALSE)</f>
        <v>Promover el pleno ejercicio de los derechos de acceso a la información pública y de protección de datos personales, así como la transparencia y apertura de las instituciones públicas.</v>
      </c>
      <c r="C26" s="68" t="str">
        <f>+VLOOKUP(D26,Catálogos!$A$14:$F$40,6,FALSE)</f>
        <v>Presidencia</v>
      </c>
      <c r="D26" s="67" t="str">
        <f>+MID(MIR_2020!$D$6,1,3)</f>
        <v>170</v>
      </c>
      <c r="E26" s="68" t="str">
        <f>+MID(MIR_2020!$D$6,7,150)</f>
        <v>Dirección General de Comunicación Social y Difusión</v>
      </c>
      <c r="F26" s="67" t="str">
        <f>IF(MIR_2020!B33=0,F25,MIR_2020!B33)</f>
        <v>GOA05</v>
      </c>
      <c r="G26" s="67" t="str">
        <f>IF(MIR_2020!C33=0,G25,MIR_2020!C33)</f>
        <v>Actividad</v>
      </c>
      <c r="H26" s="68" t="str">
        <f>IF(MIR_2020!D33="",H25,MIR_2020!D33)</f>
        <v>1.5 Realización de coberturas informativas de actividades institucionales.</v>
      </c>
      <c r="I26" s="68">
        <f>+MIR_2020!E33</f>
        <v>0</v>
      </c>
      <c r="J26" s="68">
        <f>+MIR_2020!F33</f>
        <v>0</v>
      </c>
      <c r="K26" s="68">
        <f>+MIR_2020!G33</f>
        <v>0</v>
      </c>
      <c r="L26" s="68">
        <f>+MIR_2020!H33</f>
        <v>0</v>
      </c>
      <c r="M26" s="68">
        <f>+MIR_2020!I33</f>
        <v>0</v>
      </c>
      <c r="N26" s="68">
        <f>+MIR_2020!J33</f>
        <v>0</v>
      </c>
      <c r="O26" s="68">
        <f>+MIR_2020!K33</f>
        <v>0</v>
      </c>
      <c r="P26" s="68">
        <f>+MIR_2020!L33</f>
        <v>0</v>
      </c>
      <c r="Q26" s="68">
        <f>+MIR_2020!M33</f>
        <v>0</v>
      </c>
      <c r="R26" s="68">
        <f>+MIR_2020!N33</f>
        <v>0</v>
      </c>
      <c r="S26" s="68">
        <f>+MIR_2020!O33</f>
        <v>0</v>
      </c>
      <c r="T26" s="68">
        <f>+MIR_2020!P33</f>
        <v>0</v>
      </c>
      <c r="U26" s="68">
        <f>+MIR_2020!Q33</f>
        <v>0</v>
      </c>
      <c r="V26" s="68" t="str">
        <f>IF(MIR_2020!R33=0,V25,MIR_2020!R33)</f>
        <v>Trimestral</v>
      </c>
      <c r="W26" s="68" t="str">
        <f>IF(MIR_2020!S33=0,W25,MIR_2020!S33)</f>
        <v>Porcentaje</v>
      </c>
      <c r="X26" s="68">
        <f>+MIR_2020!V33</f>
        <v>0</v>
      </c>
      <c r="Y26" s="68">
        <f>+MIR_2020!W33</f>
        <v>0</v>
      </c>
      <c r="Z26" s="68">
        <f>+MIR_2020!X33</f>
        <v>0</v>
      </c>
      <c r="AA26" s="68" t="str">
        <f>IF(AND(MIR_2020!Y33="",H26=H25),AA25,MIR_2020!Y33)</f>
        <v>Existe interés periodistico sobre los temas tratados en las coberturas de actividades institucionales.</v>
      </c>
      <c r="AB26" s="68">
        <f>+MIR_2020!Z33</f>
        <v>0</v>
      </c>
      <c r="AC26" s="68">
        <f>+MIR_2020!AA33</f>
        <v>0</v>
      </c>
      <c r="AD26" s="68">
        <f>+MIR_2020!AB33</f>
        <v>0</v>
      </c>
      <c r="AE26" s="76">
        <f>+MIR_2020!AC33</f>
        <v>0</v>
      </c>
      <c r="AF26" s="76">
        <f>+MIR_2020!AD33</f>
        <v>0</v>
      </c>
      <c r="AG26" s="67">
        <f>+MIR_2020!AE33</f>
        <v>0</v>
      </c>
      <c r="AH26" s="67">
        <f>+MIR_2020!AF33</f>
        <v>0</v>
      </c>
      <c r="AI26" s="67">
        <f>+MIR_2020!AG33</f>
        <v>0</v>
      </c>
      <c r="AJ26" s="67">
        <f>+MIR_2020!AH33</f>
        <v>0</v>
      </c>
      <c r="AK26" s="67">
        <f>+MIR_2020!AN33</f>
        <v>0</v>
      </c>
      <c r="AL26" s="67" t="str">
        <f ca="1">IF(MIR_2020!AO33="","-",IF(AN26="No aplica","-",IF(MIR_2020!AO33="Sin avance","Sin avance",IF(MIR_2020!AO33&lt;&gt;"Sin avance",IFERROR(_xlfn.FORMULATEXT(MIR_2020!AO33),CONCATENATE("=",MIR_2020!AO33)),"0"))))</f>
        <v>-</v>
      </c>
      <c r="AM26" s="67">
        <f>+MIR_2020!AP33</f>
        <v>0</v>
      </c>
      <c r="AN26" s="67">
        <f>+MIR_2020!AQ33</f>
        <v>0</v>
      </c>
      <c r="AO26" s="67">
        <f>+MIR_2020!AR33</f>
        <v>0</v>
      </c>
      <c r="AP26" s="77" t="str">
        <f>IF(MIR_2020!AS33="","-",MIR_2020!AS33)</f>
        <v>-</v>
      </c>
      <c r="AQ26" s="67">
        <f>+MIR_2020!AT33</f>
        <v>0</v>
      </c>
      <c r="AR26" s="67" t="str">
        <f ca="1">+IF(MIR_2020!AU33="","-",IF(AT26="No aplica","-",IF(MIR_2020!AU33="Sin avance","Sin avance",IF(MIR_2020!AU33&lt;&gt;"Sin avance",IFERROR(_xlfn.FORMULATEXT(MIR_2020!AU33),CONCATENATE("=",MIR_2020!AU33)),"0"))))</f>
        <v>-</v>
      </c>
      <c r="AS26" s="67">
        <f>+MIR_2020!AV33</f>
        <v>0</v>
      </c>
      <c r="AT26" s="67">
        <f>+MIR_2020!AW33</f>
        <v>0</v>
      </c>
      <c r="AU26" s="67">
        <f>+MIR_2020!AX33</f>
        <v>0</v>
      </c>
      <c r="AV26" s="77" t="str">
        <f>IF(MIR_2020!AY33="","-",MIR_2020!AY33)</f>
        <v>-</v>
      </c>
      <c r="AW26" s="67">
        <f>+MIR_2020!AZ33</f>
        <v>0</v>
      </c>
      <c r="AX26" s="69" t="str">
        <f ca="1">+IF(MIR_2020!BA33="","-",IF(AZ26="No aplica","-",IF(MIR_2020!BA33="Sin avance","Sin avance",IF(MIR_2020!BA33&lt;&gt;"Sin avance",IFERROR(_xlfn.FORMULATEXT(MIR_2020!BA33),CONCATENATE("=",MIR_2020!BA33)),"0"))))</f>
        <v>-</v>
      </c>
      <c r="AY26" s="67">
        <f>+MIR_2020!BB33</f>
        <v>0</v>
      </c>
      <c r="AZ26" s="67">
        <f>+MIR_2020!BC33</f>
        <v>0</v>
      </c>
      <c r="BA26" s="67">
        <f>+MIR_2020!BD33</f>
        <v>0</v>
      </c>
      <c r="BB26" s="77" t="str">
        <f>IF(MIR_2020!BE33="","-",MIR_2020!BE33)</f>
        <v>-</v>
      </c>
      <c r="BC26" s="67">
        <f>+MIR_2020!BF33</f>
        <v>0</v>
      </c>
      <c r="BD26" s="67" t="str">
        <f ca="1">+IF(MIR_2020!BG33="","-",IF(BF26="No aplica","-",IF(MIR_2020!BG33="Sin avance","Sin avance",IF(MIR_2020!BG33&lt;&gt;"Sin avance",IFERROR(_xlfn.FORMULATEXT(MIR_2020!BG33),CONCATENATE("=",MIR_2020!BG33)),"0"))))</f>
        <v>-</v>
      </c>
      <c r="BE26" s="67">
        <f>+MIR_2020!BH33</f>
        <v>0</v>
      </c>
      <c r="BF26" s="67">
        <f>+MIR_2020!BI33</f>
        <v>0</v>
      </c>
      <c r="BG26" s="67">
        <f>+MIR_2020!BJ33</f>
        <v>0</v>
      </c>
      <c r="BH26" s="77" t="str">
        <f>IF(MIR_2020!BK33="","-",MIR_2020!BK33)</f>
        <v>-</v>
      </c>
      <c r="BI26" s="67">
        <f>+MIR_2020!AH33</f>
        <v>0</v>
      </c>
      <c r="BJ26" s="70" t="str">
        <f ca="1">+IF(MIR_2020!AI33="","-",IF(BL26="No aplica","-",IF(MIR_2020!AI33="Sin avance","Sin avance",IF(MIR_2020!AI33&lt;&gt;"Sin avance",IFERROR(_xlfn.FORMULATEXT(MIR_2020!AI33),CONCATENATE("=",MIR_2020!AI33)),"-"))))</f>
        <v>-</v>
      </c>
      <c r="BK26" s="67">
        <f>+MIR_2020!AJ33</f>
        <v>0</v>
      </c>
      <c r="BL26" s="67">
        <f>+MIR_2020!AK33</f>
        <v>0</v>
      </c>
      <c r="BM26" s="67">
        <f>+MIR_2020!AL33</f>
        <v>0</v>
      </c>
      <c r="BN26" s="77" t="str">
        <f>IF(MIR_2020!AM33="","-",MIR_2020!AM33)</f>
        <v>-</v>
      </c>
      <c r="BO26" s="120" t="str">
        <f>IF(MIR_2020!BL33="","-",MIR_2020!BL33)</f>
        <v>GOA05.04</v>
      </c>
      <c r="BP26" s="120" t="str">
        <f>IF(MIR_2020!BM33="","-",MIR_2020!BM33)</f>
        <v>Erogaciones destinadas al pago por concepto de transporte terrestre en comisiones oficiales temporales dentro del país, para las coberturas informativas de los eventos institucionales en los que participan los funcionarios del INAI.</v>
      </c>
      <c r="BQ26" s="120">
        <f>IF(MIR_2020!BN33="","-",MIR_2020!BN33)</f>
        <v>37204</v>
      </c>
      <c r="BR26" s="120" t="str">
        <f>IF(MIR_2020!BO33="","-",MIR_2020!BO33)</f>
        <v>Pasajes terrestres nacionales para servidores públicos de mando en el desempeño de comisiones y funciones oficiales</v>
      </c>
      <c r="BS26" s="73">
        <f>IF(MIR_2020!BP33="","-",MIR_2020!BP33)</f>
        <v>12000</v>
      </c>
      <c r="BT26" s="120">
        <f>IF(MIR_2020!BR33="","-",MIR_2020!BR33)</f>
        <v>37204</v>
      </c>
      <c r="BU26" s="120" t="str">
        <f>IF(MIR_2020!BS33="","-",MIR_2020!BS33)</f>
        <v>Pasajes terrestres nacionales para servidores públicos de mando en el desempeño de comisiones y funciones oficiales</v>
      </c>
      <c r="BV26" s="73">
        <f>IF(MIR_2020!BT33="","-",MIR_2020!BT33)</f>
        <v>14000</v>
      </c>
      <c r="BW26" s="73">
        <f>IF(MIR_2020!BU33="","-",MIR_2020!BU33)</f>
        <v>2305.15</v>
      </c>
      <c r="BX26" s="73">
        <f>IF(MIR_2020!BV33="","-",MIR_2020!BV33)</f>
        <v>0</v>
      </c>
      <c r="BY26" s="73">
        <f>IF(MIR_2020!BW33="","-",MIR_2020!BW33)</f>
        <v>0</v>
      </c>
      <c r="BZ26" s="73">
        <f>IF(MIR_2020!BX33="","-",MIR_2020!BX33)</f>
        <v>11694.85</v>
      </c>
      <c r="CA26" s="120">
        <f>IF(MIR_2020!BY34="","-",MIR_2020!BY34)</f>
        <v>37504</v>
      </c>
      <c r="CB26" s="120" t="str">
        <f>IF(MIR_2020!BZ34="","-",MIR_2020!BZ34)</f>
        <v>Viáticos nacionales para servidores públicos en el desempeño de funciones oficiales</v>
      </c>
      <c r="CC26" s="73">
        <f>IF(MIR_2020!CA34="","-",MIR_2020!CA34)</f>
        <v>154000</v>
      </c>
      <c r="CD26" s="73">
        <f>IF(MIR_2020!CB34="","-",MIR_2020!CB34)</f>
        <v>12895.680000000002</v>
      </c>
      <c r="CE26" s="73">
        <f>IF(MIR_2020!CC34="","-",MIR_2020!CC34)</f>
        <v>0</v>
      </c>
      <c r="CF26" s="73">
        <f>IF(MIR_2020!CD34="","-",MIR_2020!CD34)</f>
        <v>0</v>
      </c>
      <c r="CG26" s="73">
        <f>IF(MIR_2020!CE34="","-",MIR_2020!CE34)</f>
        <v>141104.32000000001</v>
      </c>
      <c r="CH26" s="120" t="str">
        <f>IF(MIR_2020!CF33="","-",MIR_2020!CF33)</f>
        <v>-</v>
      </c>
      <c r="CI26" s="120" t="str">
        <f>IF(MIR_2020!CG33="","-",MIR_2020!CG33)</f>
        <v>-</v>
      </c>
      <c r="CJ26" s="73" t="str">
        <f>IF(MIR_2020!CH33="","-",MIR_2020!CH33)</f>
        <v>-</v>
      </c>
      <c r="CK26" s="73" t="str">
        <f>IF(MIR_2020!CI33="","-",MIR_2020!CI33)</f>
        <v>-</v>
      </c>
      <c r="CL26" s="73" t="str">
        <f>IF(MIR_2020!CJ33="","-",MIR_2020!CJ33)</f>
        <v>-</v>
      </c>
      <c r="CM26" s="73" t="str">
        <f>IF(MIR_2020!CK33="","-",MIR_2020!CK33)</f>
        <v>-</v>
      </c>
      <c r="CN26" s="73" t="str">
        <f>IF(MIR_2020!CL33="","-",MIR_2020!CL33)</f>
        <v>-</v>
      </c>
      <c r="CO26" s="120" t="str">
        <f>IF(MIR_2020!CM33="","-",MIR_2020!CM33)</f>
        <v>-</v>
      </c>
      <c r="CP26" s="120" t="str">
        <f>IF(MIR_2020!CN33="","-",MIR_2020!CN33)</f>
        <v>-</v>
      </c>
      <c r="CQ26" s="73" t="str">
        <f>IF(MIR_2020!CO33="","-",MIR_2020!CO33)</f>
        <v>-</v>
      </c>
      <c r="CR26" s="73" t="str">
        <f>IF(MIR_2020!CP33="","-",MIR_2020!CP33)</f>
        <v>-</v>
      </c>
      <c r="CS26" s="73" t="str">
        <f>IF(MIR_2020!CQ33="","-",MIR_2020!CQ33)</f>
        <v>-</v>
      </c>
      <c r="CT26" s="73" t="str">
        <f>IF(MIR_2020!CR33="","-",MIR_2020!CR33)</f>
        <v>-</v>
      </c>
      <c r="CU26" s="73" t="str">
        <f>IF(MIR_2020!CS33="","-",MIR_2020!CS33)</f>
        <v>-</v>
      </c>
    </row>
    <row r="27" spans="1:99" s="67" customFormat="1" ht="12.75" x14ac:dyDescent="0.3">
      <c r="A27" s="66">
        <f>+VLOOKUP($D27,Catálogos!$A$14:$E$40,5,0)</f>
        <v>2</v>
      </c>
      <c r="B27" s="68" t="str">
        <f>+VLOOKUP(D27,Catálogos!$A$14:$C$40,3,FALSE)</f>
        <v>Promover el pleno ejercicio de los derechos de acceso a la información pública y de protección de datos personales, así como la transparencia y apertura de las instituciones públicas.</v>
      </c>
      <c r="C27" s="68" t="str">
        <f>+VLOOKUP(D27,Catálogos!$A$14:$F$40,6,FALSE)</f>
        <v>Presidencia</v>
      </c>
      <c r="D27" s="67" t="str">
        <f>+MID(MIR_2020!$D$6,1,3)</f>
        <v>170</v>
      </c>
      <c r="E27" s="68" t="str">
        <f>+MID(MIR_2020!$D$6,7,150)</f>
        <v>Dirección General de Comunicación Social y Difusión</v>
      </c>
      <c r="F27" s="67" t="str">
        <f>IF(MIR_2020!B34=0,F26,MIR_2020!B34)</f>
        <v>GOA05</v>
      </c>
      <c r="G27" s="67" t="str">
        <f>IF(MIR_2020!C34=0,G26,MIR_2020!C34)</f>
        <v>Actividad</v>
      </c>
      <c r="H27" s="68" t="str">
        <f>IF(MIR_2020!D34="",H26,MIR_2020!D34)</f>
        <v>1.5 Realización de coberturas informativas de actividades institucionales.</v>
      </c>
      <c r="I27" s="68">
        <f>+MIR_2020!E34</f>
        <v>0</v>
      </c>
      <c r="J27" s="68">
        <f>+MIR_2020!F34</f>
        <v>0</v>
      </c>
      <c r="K27" s="68">
        <f>+MIR_2020!G34</f>
        <v>0</v>
      </c>
      <c r="L27" s="68">
        <f>+MIR_2020!H34</f>
        <v>0</v>
      </c>
      <c r="M27" s="68">
        <f>+MIR_2020!I34</f>
        <v>0</v>
      </c>
      <c r="N27" s="68">
        <f>+MIR_2020!J34</f>
        <v>0</v>
      </c>
      <c r="O27" s="68">
        <f>+MIR_2020!K34</f>
        <v>0</v>
      </c>
      <c r="P27" s="68">
        <f>+MIR_2020!L34</f>
        <v>0</v>
      </c>
      <c r="Q27" s="68">
        <f>+MIR_2020!M34</f>
        <v>0</v>
      </c>
      <c r="R27" s="68">
        <f>+MIR_2020!N34</f>
        <v>0</v>
      </c>
      <c r="S27" s="68">
        <f>+MIR_2020!O34</f>
        <v>0</v>
      </c>
      <c r="T27" s="68">
        <f>+MIR_2020!P34</f>
        <v>0</v>
      </c>
      <c r="U27" s="68">
        <f>+MIR_2020!Q34</f>
        <v>0</v>
      </c>
      <c r="V27" s="68" t="str">
        <f>IF(MIR_2020!R34=0,V26,MIR_2020!R34)</f>
        <v>Trimestral</v>
      </c>
      <c r="W27" s="68" t="str">
        <f>IF(MIR_2020!S34=0,W26,MIR_2020!S34)</f>
        <v>Porcentaje</v>
      </c>
      <c r="X27" s="68">
        <f>+MIR_2020!V34</f>
        <v>0</v>
      </c>
      <c r="Y27" s="68">
        <f>+MIR_2020!W34</f>
        <v>0</v>
      </c>
      <c r="Z27" s="68">
        <f>+MIR_2020!X34</f>
        <v>0</v>
      </c>
      <c r="AA27" s="68" t="str">
        <f>IF(AND(MIR_2020!Y34="",H27=H26),AA26,MIR_2020!Y34)</f>
        <v>Existe interés periodistico sobre los temas tratados en las coberturas de actividades institucionales.</v>
      </c>
      <c r="AB27" s="68">
        <f>+MIR_2020!Z34</f>
        <v>0</v>
      </c>
      <c r="AC27" s="68">
        <f>+MIR_2020!AA34</f>
        <v>0</v>
      </c>
      <c r="AD27" s="68">
        <f>+MIR_2020!AB34</f>
        <v>0</v>
      </c>
      <c r="AE27" s="76">
        <f>+MIR_2020!AC34</f>
        <v>0</v>
      </c>
      <c r="AF27" s="76">
        <f>+MIR_2020!AD34</f>
        <v>0</v>
      </c>
      <c r="AG27" s="67">
        <f>+MIR_2020!AE34</f>
        <v>0</v>
      </c>
      <c r="AH27" s="67">
        <f>+MIR_2020!AF34</f>
        <v>0</v>
      </c>
      <c r="AI27" s="67">
        <f>+MIR_2020!AG34</f>
        <v>0</v>
      </c>
      <c r="AJ27" s="67">
        <f>+MIR_2020!AH34</f>
        <v>0</v>
      </c>
      <c r="AK27" s="67">
        <f>+MIR_2020!AN34</f>
        <v>0</v>
      </c>
      <c r="AL27" s="67" t="str">
        <f ca="1">IF(MIR_2020!AO34="","-",IF(AN27="No aplica","-",IF(MIR_2020!AO34="Sin avance","Sin avance",IF(MIR_2020!AO34&lt;&gt;"Sin avance",IFERROR(_xlfn.FORMULATEXT(MIR_2020!AO34),CONCATENATE("=",MIR_2020!AO34)),"0"))))</f>
        <v>-</v>
      </c>
      <c r="AM27" s="67">
        <f>+MIR_2020!AP34</f>
        <v>0</v>
      </c>
      <c r="AN27" s="67">
        <f>+MIR_2020!AQ34</f>
        <v>0</v>
      </c>
      <c r="AO27" s="67">
        <f>+MIR_2020!AR34</f>
        <v>0</v>
      </c>
      <c r="AP27" s="77" t="str">
        <f>IF(MIR_2020!AS34="","-",MIR_2020!AS34)</f>
        <v>-</v>
      </c>
      <c r="AQ27" s="67">
        <f>+MIR_2020!AT34</f>
        <v>0</v>
      </c>
      <c r="AR27" s="67" t="str">
        <f ca="1">+IF(MIR_2020!AU34="","-",IF(AT27="No aplica","-",IF(MIR_2020!AU34="Sin avance","Sin avance",IF(MIR_2020!AU34&lt;&gt;"Sin avance",IFERROR(_xlfn.FORMULATEXT(MIR_2020!AU34),CONCATENATE("=",MIR_2020!AU34)),"0"))))</f>
        <v>-</v>
      </c>
      <c r="AS27" s="67">
        <f>+MIR_2020!AV34</f>
        <v>0</v>
      </c>
      <c r="AT27" s="67">
        <f>+MIR_2020!AW34</f>
        <v>0</v>
      </c>
      <c r="AU27" s="67">
        <f>+MIR_2020!AX34</f>
        <v>0</v>
      </c>
      <c r="AV27" s="77" t="str">
        <f>IF(MIR_2020!AY34="","-",MIR_2020!AY34)</f>
        <v>-</v>
      </c>
      <c r="AW27" s="67">
        <f>+MIR_2020!AZ34</f>
        <v>0</v>
      </c>
      <c r="AX27" s="69" t="str">
        <f ca="1">+IF(MIR_2020!BA34="","-",IF(AZ27="No aplica","-",IF(MIR_2020!BA34="Sin avance","Sin avance",IF(MIR_2020!BA34&lt;&gt;"Sin avance",IFERROR(_xlfn.FORMULATEXT(MIR_2020!BA34),CONCATENATE("=",MIR_2020!BA34)),"0"))))</f>
        <v>-</v>
      </c>
      <c r="AY27" s="67">
        <f>+MIR_2020!BB34</f>
        <v>0</v>
      </c>
      <c r="AZ27" s="67">
        <f>+MIR_2020!BC34</f>
        <v>0</v>
      </c>
      <c r="BA27" s="67">
        <f>+MIR_2020!BD34</f>
        <v>0</v>
      </c>
      <c r="BB27" s="77" t="str">
        <f>IF(MIR_2020!BE34="","-",MIR_2020!BE34)</f>
        <v>-</v>
      </c>
      <c r="BC27" s="67">
        <f>+MIR_2020!BF34</f>
        <v>0</v>
      </c>
      <c r="BD27" s="67" t="str">
        <f ca="1">+IF(MIR_2020!BG34="","-",IF(BF27="No aplica","-",IF(MIR_2020!BG34="Sin avance","Sin avance",IF(MIR_2020!BG34&lt;&gt;"Sin avance",IFERROR(_xlfn.FORMULATEXT(MIR_2020!BG34),CONCATENATE("=",MIR_2020!BG34)),"0"))))</f>
        <v>-</v>
      </c>
      <c r="BE27" s="67">
        <f>+MIR_2020!BH34</f>
        <v>0</v>
      </c>
      <c r="BF27" s="67">
        <f>+MIR_2020!BI34</f>
        <v>0</v>
      </c>
      <c r="BG27" s="67">
        <f>+MIR_2020!BJ34</f>
        <v>0</v>
      </c>
      <c r="BH27" s="77" t="str">
        <f>IF(MIR_2020!BK34="","-",MIR_2020!BK34)</f>
        <v>-</v>
      </c>
      <c r="BI27" s="67">
        <f>+MIR_2020!AH34</f>
        <v>0</v>
      </c>
      <c r="BJ27" s="70" t="str">
        <f ca="1">+IF(MIR_2020!AI34="","-",IF(BL27="No aplica","-",IF(MIR_2020!AI34="Sin avance","Sin avance",IF(MIR_2020!AI34&lt;&gt;"Sin avance",IFERROR(_xlfn.FORMULATEXT(MIR_2020!AI34),CONCATENATE("=",MIR_2020!AI34)),"-"))))</f>
        <v>-</v>
      </c>
      <c r="BK27" s="67">
        <f>+MIR_2020!AJ34</f>
        <v>0</v>
      </c>
      <c r="BL27" s="67">
        <f>+MIR_2020!AK34</f>
        <v>0</v>
      </c>
      <c r="BM27" s="67">
        <f>+MIR_2020!AL34</f>
        <v>0</v>
      </c>
      <c r="BN27" s="77" t="str">
        <f>IF(MIR_2020!AM34="","-",MIR_2020!AM34)</f>
        <v>-</v>
      </c>
      <c r="BO27" s="120" t="str">
        <f>IF(MIR_2020!BL34="","-",MIR_2020!BL34)</f>
        <v>GOA05.05</v>
      </c>
      <c r="BP27" s="120" t="str">
        <f>IF(MIR_2020!BM34="","-",MIR_2020!BM34)</f>
        <v>Estos recursos serán utilizados a lo largo del ejercicio fiscal, para cubrir los gastos por concepto de viáticos con motivo de la cobertura informativa de los eventos institucionales en los que participan los Comisionados y otros funcionarios del INAI.</v>
      </c>
      <c r="BQ27" s="120">
        <f>IF(MIR_2020!BN34="","-",MIR_2020!BN34)</f>
        <v>37504</v>
      </c>
      <c r="BR27" s="120" t="str">
        <f>IF(MIR_2020!BO34="","-",MIR_2020!BO34)</f>
        <v>Viáticos nacionales para servidores públicos en el desempeño de funciones oficiales</v>
      </c>
      <c r="BS27" s="73">
        <f>IF(MIR_2020!BP34="","-",MIR_2020!BP34)</f>
        <v>144000</v>
      </c>
      <c r="BT27" s="120">
        <f>IF(MIR_2020!BR34="","-",MIR_2020!BR34)</f>
        <v>37504</v>
      </c>
      <c r="BU27" s="120" t="str">
        <f>IF(MIR_2020!BS34="","-",MIR_2020!BS34)</f>
        <v>Viáticos nacionales para servidores públicos en el desempeño de funciones oficiales</v>
      </c>
      <c r="BV27" s="73">
        <f>IF(MIR_2020!BT34="","-",MIR_2020!BT34)</f>
        <v>154000</v>
      </c>
      <c r="BW27" s="73">
        <f>IF(MIR_2020!BU34="","-",MIR_2020!BU34)</f>
        <v>12895.68</v>
      </c>
      <c r="BX27" s="73">
        <f>IF(MIR_2020!BV34="","-",MIR_2020!BV34)</f>
        <v>0</v>
      </c>
      <c r="BY27" s="73">
        <f>IF(MIR_2020!BW34="","-",MIR_2020!BW34)</f>
        <v>0</v>
      </c>
      <c r="BZ27" s="73">
        <f>IF(MIR_2020!BX34="","-",MIR_2020!BX34)</f>
        <v>141104.32000000001</v>
      </c>
      <c r="CA27" s="120">
        <f>IF(MIR_2020!BY35="","-",MIR_2020!BY35)</f>
        <v>33602</v>
      </c>
      <c r="CB27" s="120" t="str">
        <f>IF(MIR_2020!BZ35="","-",MIR_2020!BZ35)</f>
        <v>Otros servicios comerciales</v>
      </c>
      <c r="CC27" s="73">
        <f>IF(MIR_2020!CA35="","-",MIR_2020!CA35)</f>
        <v>36182.419999999984</v>
      </c>
      <c r="CD27" s="73">
        <f>IF(MIR_2020!CB35="","-",MIR_2020!CB35)</f>
        <v>2849.18</v>
      </c>
      <c r="CE27" s="73">
        <f>IF(MIR_2020!CC35="","-",MIR_2020!CC35)</f>
        <v>0</v>
      </c>
      <c r="CF27" s="73">
        <f>IF(MIR_2020!CD35="","-",MIR_2020!CD35)</f>
        <v>0</v>
      </c>
      <c r="CG27" s="73">
        <f>IF(MIR_2020!CE35="","-",MIR_2020!CE35)</f>
        <v>33333.239999999983</v>
      </c>
      <c r="CH27" s="120" t="str">
        <f>IF(MIR_2020!CF34="","-",MIR_2020!CF34)</f>
        <v>-</v>
      </c>
      <c r="CI27" s="120" t="str">
        <f>IF(MIR_2020!CG34="","-",MIR_2020!CG34)</f>
        <v>-</v>
      </c>
      <c r="CJ27" s="73" t="str">
        <f>IF(MIR_2020!CH34="","-",MIR_2020!CH34)</f>
        <v>-</v>
      </c>
      <c r="CK27" s="73" t="str">
        <f>IF(MIR_2020!CI34="","-",MIR_2020!CI34)</f>
        <v>-</v>
      </c>
      <c r="CL27" s="73" t="str">
        <f>IF(MIR_2020!CJ34="","-",MIR_2020!CJ34)</f>
        <v>-</v>
      </c>
      <c r="CM27" s="73" t="str">
        <f>IF(MIR_2020!CK34="","-",MIR_2020!CK34)</f>
        <v>-</v>
      </c>
      <c r="CN27" s="73" t="str">
        <f>IF(MIR_2020!CL34="","-",MIR_2020!CL34)</f>
        <v>-</v>
      </c>
      <c r="CO27" s="120" t="str">
        <f>IF(MIR_2020!CM34="","-",MIR_2020!CM34)</f>
        <v>-</v>
      </c>
      <c r="CP27" s="120" t="str">
        <f>IF(MIR_2020!CN34="","-",MIR_2020!CN34)</f>
        <v>-</v>
      </c>
      <c r="CQ27" s="73" t="str">
        <f>IF(MIR_2020!CO34="","-",MIR_2020!CO34)</f>
        <v>-</v>
      </c>
      <c r="CR27" s="73" t="str">
        <f>IF(MIR_2020!CP34="","-",MIR_2020!CP34)</f>
        <v>-</v>
      </c>
      <c r="CS27" s="73" t="str">
        <f>IF(MIR_2020!CQ34="","-",MIR_2020!CQ34)</f>
        <v>-</v>
      </c>
      <c r="CT27" s="73" t="str">
        <f>IF(MIR_2020!CR34="","-",MIR_2020!CR34)</f>
        <v>-</v>
      </c>
      <c r="CU27" s="73" t="str">
        <f>IF(MIR_2020!CS34="","-",MIR_2020!CS34)</f>
        <v>-</v>
      </c>
    </row>
    <row r="28" spans="1:99" s="67" customFormat="1" ht="12.75" x14ac:dyDescent="0.3">
      <c r="A28" s="66">
        <f>+VLOOKUP($D28,Catálogos!$A$14:$E$40,5,0)</f>
        <v>2</v>
      </c>
      <c r="B28" s="68" t="str">
        <f>+VLOOKUP(D28,Catálogos!$A$14:$C$40,3,FALSE)</f>
        <v>Promover el pleno ejercicio de los derechos de acceso a la información pública y de protección de datos personales, así como la transparencia y apertura de las instituciones públicas.</v>
      </c>
      <c r="C28" s="68" t="str">
        <f>+VLOOKUP(D28,Catálogos!$A$14:$F$40,6,FALSE)</f>
        <v>Presidencia</v>
      </c>
      <c r="D28" s="67" t="str">
        <f>+MID(MIR_2020!$D$6,1,3)</f>
        <v>170</v>
      </c>
      <c r="E28" s="68" t="str">
        <f>+MID(MIR_2020!$D$6,7,150)</f>
        <v>Dirección General de Comunicación Social y Difusión</v>
      </c>
      <c r="F28" s="67" t="str">
        <f>IF(MIR_2020!B35=0,F27,MIR_2020!B35)</f>
        <v>GOA05</v>
      </c>
      <c r="G28" s="67" t="str">
        <f>IF(MIR_2020!C35=0,G27,MIR_2020!C35)</f>
        <v>Actividad</v>
      </c>
      <c r="H28" s="68" t="str">
        <f>IF(MIR_2020!D35="",H27,MIR_2020!D35)</f>
        <v>1.5 Realización de coberturas informativas de actividades institucionales.</v>
      </c>
      <c r="I28" s="68">
        <f>+MIR_2020!E35</f>
        <v>0</v>
      </c>
      <c r="J28" s="68">
        <f>+MIR_2020!F35</f>
        <v>0</v>
      </c>
      <c r="K28" s="68">
        <f>+MIR_2020!G35</f>
        <v>0</v>
      </c>
      <c r="L28" s="68">
        <f>+MIR_2020!H35</f>
        <v>0</v>
      </c>
      <c r="M28" s="68">
        <f>+MIR_2020!I35</f>
        <v>0</v>
      </c>
      <c r="N28" s="68">
        <f>+MIR_2020!J35</f>
        <v>0</v>
      </c>
      <c r="O28" s="68">
        <f>+MIR_2020!K35</f>
        <v>0</v>
      </c>
      <c r="P28" s="68">
        <f>+MIR_2020!L35</f>
        <v>0</v>
      </c>
      <c r="Q28" s="68">
        <f>+MIR_2020!M35</f>
        <v>0</v>
      </c>
      <c r="R28" s="68">
        <f>+MIR_2020!N35</f>
        <v>0</v>
      </c>
      <c r="S28" s="68">
        <f>+MIR_2020!O35</f>
        <v>0</v>
      </c>
      <c r="T28" s="68">
        <f>+MIR_2020!P35</f>
        <v>0</v>
      </c>
      <c r="U28" s="68">
        <f>+MIR_2020!Q35</f>
        <v>0</v>
      </c>
      <c r="V28" s="68" t="str">
        <f>IF(MIR_2020!R35=0,V27,MIR_2020!R35)</f>
        <v>Trimestral</v>
      </c>
      <c r="W28" s="68" t="str">
        <f>IF(MIR_2020!S35=0,W27,MIR_2020!S35)</f>
        <v>Porcentaje</v>
      </c>
      <c r="X28" s="68">
        <f>+MIR_2020!V35</f>
        <v>0</v>
      </c>
      <c r="Y28" s="68">
        <f>+MIR_2020!W35</f>
        <v>0</v>
      </c>
      <c r="Z28" s="68">
        <f>+MIR_2020!X35</f>
        <v>0</v>
      </c>
      <c r="AA28" s="68" t="str">
        <f>IF(AND(MIR_2020!Y35="",H28=H27),AA27,MIR_2020!Y35)</f>
        <v>Existe interés periodistico sobre los temas tratados en las coberturas de actividades institucionales.</v>
      </c>
      <c r="AB28" s="68">
        <f>+MIR_2020!Z35</f>
        <v>0</v>
      </c>
      <c r="AC28" s="68">
        <f>+MIR_2020!AA35</f>
        <v>0</v>
      </c>
      <c r="AD28" s="68">
        <f>+MIR_2020!AB35</f>
        <v>0</v>
      </c>
      <c r="AE28" s="76">
        <f>+MIR_2020!AC35</f>
        <v>0</v>
      </c>
      <c r="AF28" s="76">
        <f>+MIR_2020!AD35</f>
        <v>0</v>
      </c>
      <c r="AG28" s="67">
        <f>+MIR_2020!AE35</f>
        <v>0</v>
      </c>
      <c r="AH28" s="67">
        <f>+MIR_2020!AF35</f>
        <v>0</v>
      </c>
      <c r="AI28" s="67">
        <f>+MIR_2020!AG35</f>
        <v>0</v>
      </c>
      <c r="AJ28" s="67">
        <f>+MIR_2020!AH35</f>
        <v>0</v>
      </c>
      <c r="AK28" s="67">
        <f>+MIR_2020!AN35</f>
        <v>0</v>
      </c>
      <c r="AL28" s="67" t="str">
        <f ca="1">IF(MIR_2020!AO35="","-",IF(AN28="No aplica","-",IF(MIR_2020!AO35="Sin avance","Sin avance",IF(MIR_2020!AO35&lt;&gt;"Sin avance",IFERROR(_xlfn.FORMULATEXT(MIR_2020!AO35),CONCATENATE("=",MIR_2020!AO35)),"0"))))</f>
        <v>-</v>
      </c>
      <c r="AM28" s="67">
        <f>+MIR_2020!AP35</f>
        <v>0</v>
      </c>
      <c r="AN28" s="67">
        <f>+MIR_2020!AQ35</f>
        <v>0</v>
      </c>
      <c r="AO28" s="67">
        <f>+MIR_2020!AR35</f>
        <v>0</v>
      </c>
      <c r="AP28" s="77" t="str">
        <f>IF(MIR_2020!AS35="","-",MIR_2020!AS35)</f>
        <v>-</v>
      </c>
      <c r="AQ28" s="67">
        <f>+MIR_2020!AT35</f>
        <v>0</v>
      </c>
      <c r="AR28" s="67" t="str">
        <f ca="1">+IF(MIR_2020!AU35="","-",IF(AT28="No aplica","-",IF(MIR_2020!AU35="Sin avance","Sin avance",IF(MIR_2020!AU35&lt;&gt;"Sin avance",IFERROR(_xlfn.FORMULATEXT(MIR_2020!AU35),CONCATENATE("=",MIR_2020!AU35)),"0"))))</f>
        <v>-</v>
      </c>
      <c r="AS28" s="67">
        <f>+MIR_2020!AV35</f>
        <v>0</v>
      </c>
      <c r="AT28" s="67">
        <f>+MIR_2020!AW35</f>
        <v>0</v>
      </c>
      <c r="AU28" s="67">
        <f>+MIR_2020!AX35</f>
        <v>0</v>
      </c>
      <c r="AV28" s="77" t="str">
        <f>IF(MIR_2020!AY35="","-",MIR_2020!AY35)</f>
        <v>-</v>
      </c>
      <c r="AW28" s="67">
        <f>+MIR_2020!AZ35</f>
        <v>0</v>
      </c>
      <c r="AX28" s="69" t="str">
        <f ca="1">+IF(MIR_2020!BA35="","-",IF(AZ28="No aplica","-",IF(MIR_2020!BA35="Sin avance","Sin avance",IF(MIR_2020!BA35&lt;&gt;"Sin avance",IFERROR(_xlfn.FORMULATEXT(MIR_2020!BA35),CONCATENATE("=",MIR_2020!BA35)),"0"))))</f>
        <v>-</v>
      </c>
      <c r="AY28" s="67">
        <f>+MIR_2020!BB35</f>
        <v>0</v>
      </c>
      <c r="AZ28" s="67">
        <f>+MIR_2020!BC35</f>
        <v>0</v>
      </c>
      <c r="BA28" s="67">
        <f>+MIR_2020!BD35</f>
        <v>0</v>
      </c>
      <c r="BB28" s="77" t="str">
        <f>IF(MIR_2020!BE35="","-",MIR_2020!BE35)</f>
        <v>-</v>
      </c>
      <c r="BC28" s="67">
        <f>+MIR_2020!BF35</f>
        <v>0</v>
      </c>
      <c r="BD28" s="67" t="str">
        <f ca="1">+IF(MIR_2020!BG35="","-",IF(BF28="No aplica","-",IF(MIR_2020!BG35="Sin avance","Sin avance",IF(MIR_2020!BG35&lt;&gt;"Sin avance",IFERROR(_xlfn.FORMULATEXT(MIR_2020!BG35),CONCATENATE("=",MIR_2020!BG35)),"0"))))</f>
        <v>-</v>
      </c>
      <c r="BE28" s="67">
        <f>+MIR_2020!BH35</f>
        <v>0</v>
      </c>
      <c r="BF28" s="67">
        <f>+MIR_2020!BI35</f>
        <v>0</v>
      </c>
      <c r="BG28" s="67">
        <f>+MIR_2020!BJ35</f>
        <v>0</v>
      </c>
      <c r="BH28" s="77" t="str">
        <f>IF(MIR_2020!BK35="","-",MIR_2020!BK35)</f>
        <v>-</v>
      </c>
      <c r="BI28" s="67">
        <f>+MIR_2020!AH35</f>
        <v>0</v>
      </c>
      <c r="BJ28" s="70" t="str">
        <f ca="1">+IF(MIR_2020!AI35="","-",IF(BL28="No aplica","-",IF(MIR_2020!AI35="Sin avance","Sin avance",IF(MIR_2020!AI35&lt;&gt;"Sin avance",IFERROR(_xlfn.FORMULATEXT(MIR_2020!AI35),CONCATENATE("=",MIR_2020!AI35)),"-"))))</f>
        <v>-</v>
      </c>
      <c r="BK28" s="67">
        <f>+MIR_2020!AJ35</f>
        <v>0</v>
      </c>
      <c r="BL28" s="67">
        <f>+MIR_2020!AK35</f>
        <v>0</v>
      </c>
      <c r="BM28" s="67">
        <f>+MIR_2020!AL35</f>
        <v>0</v>
      </c>
      <c r="BN28" s="77" t="str">
        <f>IF(MIR_2020!AM35="","-",MIR_2020!AM35)</f>
        <v>-</v>
      </c>
      <c r="BO28" s="120" t="str">
        <f>IF(MIR_2020!BL35="","-",MIR_2020!BL35)</f>
        <v>GOA05.06</v>
      </c>
      <c r="BP28" s="120" t="str">
        <f>IF(MIR_2020!BM35="","-",MIR_2020!BM35)</f>
        <v>Servicios de impresión digital del material de las coberturas informativas de los eventos institucionales, engargolado, encuadernación, corte de papel, revelado fotográfico, impresión de papelería, estacionamiento y otros servicios tales como: estenografía de eventos institucionales.</v>
      </c>
      <c r="BQ28" s="120">
        <f>IF(MIR_2020!BN35="","-",MIR_2020!BN35)</f>
        <v>33602</v>
      </c>
      <c r="BR28" s="120" t="str">
        <f>IF(MIR_2020!BO35="","-",MIR_2020!BO35)</f>
        <v>Otros servicios comerciales</v>
      </c>
      <c r="BS28" s="73">
        <f>IF(MIR_2020!BP35="","-",MIR_2020!BP35)</f>
        <v>120000</v>
      </c>
      <c r="BT28" s="120">
        <f>IF(MIR_2020!BR35="","-",MIR_2020!BR35)</f>
        <v>33602</v>
      </c>
      <c r="BU28" s="120" t="str">
        <f>IF(MIR_2020!BS35="","-",MIR_2020!BS35)</f>
        <v>Otros servicios comerciales</v>
      </c>
      <c r="BV28" s="73">
        <f>IF(MIR_2020!BT35="","-",MIR_2020!BT35)</f>
        <v>36182.42</v>
      </c>
      <c r="BW28" s="73">
        <f>IF(MIR_2020!BU35="","-",MIR_2020!BU35)</f>
        <v>2754.18</v>
      </c>
      <c r="BX28" s="73">
        <f>IF(MIR_2020!BV35="","-",MIR_2020!BV35)</f>
        <v>0</v>
      </c>
      <c r="BY28" s="73">
        <f>IF(MIR_2020!BW35="","-",MIR_2020!BW35)</f>
        <v>0</v>
      </c>
      <c r="BZ28" s="73">
        <f>IF(MIR_2020!BX35="","-",MIR_2020!BX35)</f>
        <v>33428.239999999998</v>
      </c>
      <c r="CA28" s="120">
        <f>IF(MIR_2020!BY36="","-",MIR_2020!BY36)</f>
        <v>21501</v>
      </c>
      <c r="CB28" s="120" t="str">
        <f>IF(MIR_2020!BZ36="","-",MIR_2020!BZ36)</f>
        <v>Material de apoyo informativo</v>
      </c>
      <c r="CC28" s="73">
        <f>IF(MIR_2020!CA36="","-",MIR_2020!CA36)</f>
        <v>100089.60000000001</v>
      </c>
      <c r="CD28" s="73">
        <f>IF(MIR_2020!CB36="","-",MIR_2020!CB36)</f>
        <v>18262.599999999999</v>
      </c>
      <c r="CE28" s="73">
        <f>IF(MIR_2020!CC36="","-",MIR_2020!CC36)</f>
        <v>0</v>
      </c>
      <c r="CF28" s="73">
        <f>IF(MIR_2020!CD36="","-",MIR_2020!CD36)</f>
        <v>0</v>
      </c>
      <c r="CG28" s="73">
        <f>IF(MIR_2020!CE36="","-",MIR_2020!CE36)</f>
        <v>81827</v>
      </c>
      <c r="CH28" s="120" t="str">
        <f>IF(MIR_2020!CF35="","-",MIR_2020!CF35)</f>
        <v>-</v>
      </c>
      <c r="CI28" s="120" t="str">
        <f>IF(MIR_2020!CG35="","-",MIR_2020!CG35)</f>
        <v>-</v>
      </c>
      <c r="CJ28" s="73" t="str">
        <f>IF(MIR_2020!CH35="","-",MIR_2020!CH35)</f>
        <v>-</v>
      </c>
      <c r="CK28" s="73" t="str">
        <f>IF(MIR_2020!CI35="","-",MIR_2020!CI35)</f>
        <v>-</v>
      </c>
      <c r="CL28" s="73" t="str">
        <f>IF(MIR_2020!CJ35="","-",MIR_2020!CJ35)</f>
        <v>-</v>
      </c>
      <c r="CM28" s="73" t="str">
        <f>IF(MIR_2020!CK35="","-",MIR_2020!CK35)</f>
        <v>-</v>
      </c>
      <c r="CN28" s="73" t="str">
        <f>IF(MIR_2020!CL35="","-",MIR_2020!CL35)</f>
        <v>-</v>
      </c>
      <c r="CO28" s="120" t="str">
        <f>IF(MIR_2020!CM35="","-",MIR_2020!CM35)</f>
        <v>-</v>
      </c>
      <c r="CP28" s="120" t="str">
        <f>IF(MIR_2020!CN35="","-",MIR_2020!CN35)</f>
        <v>-</v>
      </c>
      <c r="CQ28" s="73" t="str">
        <f>IF(MIR_2020!CO35="","-",MIR_2020!CO35)</f>
        <v>-</v>
      </c>
      <c r="CR28" s="73" t="str">
        <f>IF(MIR_2020!CP35="","-",MIR_2020!CP35)</f>
        <v>-</v>
      </c>
      <c r="CS28" s="73" t="str">
        <f>IF(MIR_2020!CQ35="","-",MIR_2020!CQ35)</f>
        <v>-</v>
      </c>
      <c r="CT28" s="73" t="str">
        <f>IF(MIR_2020!CR35="","-",MIR_2020!CR35)</f>
        <v>-</v>
      </c>
      <c r="CU28" s="73" t="str">
        <f>IF(MIR_2020!CS35="","-",MIR_2020!CS35)</f>
        <v>-</v>
      </c>
    </row>
    <row r="29" spans="1:99" s="67" customFormat="1" ht="12.75" x14ac:dyDescent="0.3">
      <c r="A29" s="66">
        <f>+VLOOKUP($D29,Catálogos!$A$14:$E$40,5,0)</f>
        <v>2</v>
      </c>
      <c r="B29" s="68" t="str">
        <f>+VLOOKUP(D29,Catálogos!$A$14:$C$40,3,FALSE)</f>
        <v>Promover el pleno ejercicio de los derechos de acceso a la información pública y de protección de datos personales, así como la transparencia y apertura de las instituciones públicas.</v>
      </c>
      <c r="C29" s="68" t="str">
        <f>+VLOOKUP(D29,Catálogos!$A$14:$F$40,6,FALSE)</f>
        <v>Presidencia</v>
      </c>
      <c r="D29" s="67" t="str">
        <f>+MID(MIR_2020!$D$6,1,3)</f>
        <v>170</v>
      </c>
      <c r="E29" s="68" t="str">
        <f>+MID(MIR_2020!$D$6,7,150)</f>
        <v>Dirección General de Comunicación Social y Difusión</v>
      </c>
      <c r="F29" s="67" t="str">
        <f>IF(MIR_2020!B36=0,F28,MIR_2020!B36)</f>
        <v>GOA05</v>
      </c>
      <c r="G29" s="67" t="str">
        <f>IF(MIR_2020!C36=0,G28,MIR_2020!C36)</f>
        <v>Actividad</v>
      </c>
      <c r="H29" s="68" t="str">
        <f>IF(MIR_2020!D36="",H28,MIR_2020!D36)</f>
        <v>1.5 Realización de coberturas informativas de actividades institucionales.</v>
      </c>
      <c r="I29" s="68">
        <f>+MIR_2020!E36</f>
        <v>0</v>
      </c>
      <c r="J29" s="68">
        <f>+MIR_2020!F36</f>
        <v>0</v>
      </c>
      <c r="K29" s="68">
        <f>+MIR_2020!G36</f>
        <v>0</v>
      </c>
      <c r="L29" s="68">
        <f>+MIR_2020!H36</f>
        <v>0</v>
      </c>
      <c r="M29" s="68">
        <f>+MIR_2020!I36</f>
        <v>0</v>
      </c>
      <c r="N29" s="68">
        <f>+MIR_2020!J36</f>
        <v>0</v>
      </c>
      <c r="O29" s="68">
        <f>+MIR_2020!K36</f>
        <v>0</v>
      </c>
      <c r="P29" s="68">
        <f>+MIR_2020!L36</f>
        <v>0</v>
      </c>
      <c r="Q29" s="68">
        <f>+MIR_2020!M36</f>
        <v>0</v>
      </c>
      <c r="R29" s="68">
        <f>+MIR_2020!N36</f>
        <v>0</v>
      </c>
      <c r="S29" s="68">
        <f>+MIR_2020!O36</f>
        <v>0</v>
      </c>
      <c r="T29" s="68">
        <f>+MIR_2020!P36</f>
        <v>0</v>
      </c>
      <c r="U29" s="68">
        <f>+MIR_2020!Q36</f>
        <v>0</v>
      </c>
      <c r="V29" s="68" t="str">
        <f>IF(MIR_2020!R36=0,V28,MIR_2020!R36)</f>
        <v>Trimestral</v>
      </c>
      <c r="W29" s="68" t="str">
        <f>IF(MIR_2020!S36=0,W28,MIR_2020!S36)</f>
        <v>Porcentaje</v>
      </c>
      <c r="X29" s="68">
        <f>+MIR_2020!V36</f>
        <v>0</v>
      </c>
      <c r="Y29" s="68">
        <f>+MIR_2020!W36</f>
        <v>0</v>
      </c>
      <c r="Z29" s="68">
        <f>+MIR_2020!X36</f>
        <v>0</v>
      </c>
      <c r="AA29" s="68" t="str">
        <f>IF(AND(MIR_2020!Y36="",H29=H28),AA28,MIR_2020!Y36)</f>
        <v>Existe interés periodistico sobre los temas tratados en las coberturas de actividades institucionales.</v>
      </c>
      <c r="AB29" s="68">
        <f>+MIR_2020!Z36</f>
        <v>0</v>
      </c>
      <c r="AC29" s="68">
        <f>+MIR_2020!AA36</f>
        <v>0</v>
      </c>
      <c r="AD29" s="68">
        <f>+MIR_2020!AB36</f>
        <v>0</v>
      </c>
      <c r="AE29" s="76">
        <f>+MIR_2020!AC36</f>
        <v>0</v>
      </c>
      <c r="AF29" s="76">
        <f>+MIR_2020!AD36</f>
        <v>0</v>
      </c>
      <c r="AG29" s="67">
        <f>+MIR_2020!AE36</f>
        <v>0</v>
      </c>
      <c r="AH29" s="67">
        <f>+MIR_2020!AF36</f>
        <v>0</v>
      </c>
      <c r="AI29" s="67">
        <f>+MIR_2020!AG36</f>
        <v>0</v>
      </c>
      <c r="AJ29" s="67">
        <f>+MIR_2020!AH36</f>
        <v>0</v>
      </c>
      <c r="AK29" s="67">
        <f>+MIR_2020!AN36</f>
        <v>0</v>
      </c>
      <c r="AL29" s="67" t="str">
        <f ca="1">IF(MIR_2020!AO36="","-",IF(AN29="No aplica","-",IF(MIR_2020!AO36="Sin avance","Sin avance",IF(MIR_2020!AO36&lt;&gt;"Sin avance",IFERROR(_xlfn.FORMULATEXT(MIR_2020!AO36),CONCATENATE("=",MIR_2020!AO36)),"0"))))</f>
        <v>-</v>
      </c>
      <c r="AM29" s="67">
        <f>+MIR_2020!AP36</f>
        <v>0</v>
      </c>
      <c r="AN29" s="67">
        <f>+MIR_2020!AQ36</f>
        <v>0</v>
      </c>
      <c r="AO29" s="67">
        <f>+MIR_2020!AR36</f>
        <v>0</v>
      </c>
      <c r="AP29" s="77" t="str">
        <f>IF(MIR_2020!AS36="","-",MIR_2020!AS36)</f>
        <v>-</v>
      </c>
      <c r="AQ29" s="67">
        <f>+MIR_2020!AT36</f>
        <v>0</v>
      </c>
      <c r="AR29" s="67" t="str">
        <f ca="1">+IF(MIR_2020!AU36="","-",IF(AT29="No aplica","-",IF(MIR_2020!AU36="Sin avance","Sin avance",IF(MIR_2020!AU36&lt;&gt;"Sin avance",IFERROR(_xlfn.FORMULATEXT(MIR_2020!AU36),CONCATENATE("=",MIR_2020!AU36)),"0"))))</f>
        <v>-</v>
      </c>
      <c r="AS29" s="67">
        <f>+MIR_2020!AV36</f>
        <v>0</v>
      </c>
      <c r="AT29" s="67">
        <f>+MIR_2020!AW36</f>
        <v>0</v>
      </c>
      <c r="AU29" s="67">
        <f>+MIR_2020!AX36</f>
        <v>0</v>
      </c>
      <c r="AV29" s="77" t="str">
        <f>IF(MIR_2020!AY36="","-",MIR_2020!AY36)</f>
        <v>-</v>
      </c>
      <c r="AW29" s="67">
        <f>+MIR_2020!AZ36</f>
        <v>0</v>
      </c>
      <c r="AX29" s="69" t="str">
        <f ca="1">+IF(MIR_2020!BA36="","-",IF(AZ29="No aplica","-",IF(MIR_2020!BA36="Sin avance","Sin avance",IF(MIR_2020!BA36&lt;&gt;"Sin avance",IFERROR(_xlfn.FORMULATEXT(MIR_2020!BA36),CONCATENATE("=",MIR_2020!BA36)),"0"))))</f>
        <v>-</v>
      </c>
      <c r="AY29" s="67">
        <f>+MIR_2020!BB36</f>
        <v>0</v>
      </c>
      <c r="AZ29" s="67">
        <f>+MIR_2020!BC36</f>
        <v>0</v>
      </c>
      <c r="BA29" s="67">
        <f>+MIR_2020!BD36</f>
        <v>0</v>
      </c>
      <c r="BB29" s="77" t="str">
        <f>IF(MIR_2020!BE36="","-",MIR_2020!BE36)</f>
        <v>-</v>
      </c>
      <c r="BC29" s="67">
        <f>+MIR_2020!BF36</f>
        <v>0</v>
      </c>
      <c r="BD29" s="67" t="str">
        <f ca="1">+IF(MIR_2020!BG36="","-",IF(BF29="No aplica","-",IF(MIR_2020!BG36="Sin avance","Sin avance",IF(MIR_2020!BG36&lt;&gt;"Sin avance",IFERROR(_xlfn.FORMULATEXT(MIR_2020!BG36),CONCATENATE("=",MIR_2020!BG36)),"0"))))</f>
        <v>-</v>
      </c>
      <c r="BE29" s="67">
        <f>+MIR_2020!BH36</f>
        <v>0</v>
      </c>
      <c r="BF29" s="67">
        <f>+MIR_2020!BI36</f>
        <v>0</v>
      </c>
      <c r="BG29" s="67">
        <f>+MIR_2020!BJ36</f>
        <v>0</v>
      </c>
      <c r="BH29" s="77" t="str">
        <f>IF(MIR_2020!BK36="","-",MIR_2020!BK36)</f>
        <v>-</v>
      </c>
      <c r="BI29" s="67">
        <f>+MIR_2020!AH36</f>
        <v>0</v>
      </c>
      <c r="BJ29" s="70" t="str">
        <f ca="1">+IF(MIR_2020!AI36="","-",IF(BL29="No aplica","-",IF(MIR_2020!AI36="Sin avance","Sin avance",IF(MIR_2020!AI36&lt;&gt;"Sin avance",IFERROR(_xlfn.FORMULATEXT(MIR_2020!AI36),CONCATENATE("=",MIR_2020!AI36)),"-"))))</f>
        <v>-</v>
      </c>
      <c r="BK29" s="67">
        <f>+MIR_2020!AJ36</f>
        <v>0</v>
      </c>
      <c r="BL29" s="67">
        <f>+MIR_2020!AK36</f>
        <v>0</v>
      </c>
      <c r="BM29" s="67">
        <f>+MIR_2020!AL36</f>
        <v>0</v>
      </c>
      <c r="BN29" s="77" t="str">
        <f>IF(MIR_2020!AM36="","-",MIR_2020!AM36)</f>
        <v>-</v>
      </c>
      <c r="BO29" s="120" t="str">
        <f>IF(MIR_2020!BL36="","-",MIR_2020!BL36)</f>
        <v>GOA05.07</v>
      </c>
      <c r="BP29" s="120" t="str">
        <f>IF(MIR_2020!BM36="","-",MIR_2020!BM36)</f>
        <v>Suministro de periódicos y revistas</v>
      </c>
      <c r="BQ29" s="120">
        <f>IF(MIR_2020!BN36="","-",MIR_2020!BN36)</f>
        <v>21501</v>
      </c>
      <c r="BR29" s="120" t="str">
        <f>IF(MIR_2020!BO36="","-",MIR_2020!BO36)</f>
        <v>Material de apoyo informativo</v>
      </c>
      <c r="BS29" s="73">
        <f>IF(MIR_2020!BP36="","-",MIR_2020!BP36)</f>
        <v>132000</v>
      </c>
      <c r="BT29" s="120">
        <f>IF(MIR_2020!BR36="","-",MIR_2020!BR36)</f>
        <v>21501</v>
      </c>
      <c r="BU29" s="120" t="str">
        <f>IF(MIR_2020!BS36="","-",MIR_2020!BS36)</f>
        <v>Material de apoyo informativo</v>
      </c>
      <c r="BV29" s="73">
        <f>IF(MIR_2020!BT36="","-",MIR_2020!BT36)</f>
        <v>100089.60000000001</v>
      </c>
      <c r="BW29" s="73">
        <f>IF(MIR_2020!BU36="","-",MIR_2020!BU36)</f>
        <v>18262.599999999999</v>
      </c>
      <c r="BX29" s="73">
        <f>IF(MIR_2020!BV36="","-",MIR_2020!BV36)</f>
        <v>0</v>
      </c>
      <c r="BY29" s="73">
        <f>IF(MIR_2020!BW36="","-",MIR_2020!BW36)</f>
        <v>0</v>
      </c>
      <c r="BZ29" s="73">
        <f>IF(MIR_2020!BX36="","-",MIR_2020!BX36)</f>
        <v>81827</v>
      </c>
      <c r="CA29" s="120" t="e">
        <f>IF(MIR_2020!#REF!="","-",MIR_2020!#REF!)</f>
        <v>#REF!</v>
      </c>
      <c r="CB29" s="120" t="e">
        <f>IF(MIR_2020!#REF!="","-",MIR_2020!#REF!)</f>
        <v>#REF!</v>
      </c>
      <c r="CC29" s="73" t="e">
        <f>IF(MIR_2020!#REF!="","-",MIR_2020!#REF!)</f>
        <v>#REF!</v>
      </c>
      <c r="CD29" s="73" t="e">
        <f>IF(MIR_2020!#REF!="","-",MIR_2020!#REF!)</f>
        <v>#REF!</v>
      </c>
      <c r="CE29" s="73" t="e">
        <f>IF(MIR_2020!#REF!="","-",MIR_2020!#REF!)</f>
        <v>#REF!</v>
      </c>
      <c r="CF29" s="73" t="e">
        <f>IF(MIR_2020!#REF!="","-",MIR_2020!#REF!)</f>
        <v>#REF!</v>
      </c>
      <c r="CG29" s="73" t="e">
        <f>IF(MIR_2020!#REF!="","-",MIR_2020!#REF!)</f>
        <v>#REF!</v>
      </c>
      <c r="CH29" s="120" t="str">
        <f>IF(MIR_2020!CF36="","-",MIR_2020!CF36)</f>
        <v>-</v>
      </c>
      <c r="CI29" s="120" t="str">
        <f>IF(MIR_2020!CG36="","-",MIR_2020!CG36)</f>
        <v>-</v>
      </c>
      <c r="CJ29" s="73" t="str">
        <f>IF(MIR_2020!CH36="","-",MIR_2020!CH36)</f>
        <v>-</v>
      </c>
      <c r="CK29" s="73" t="str">
        <f>IF(MIR_2020!CI36="","-",MIR_2020!CI36)</f>
        <v>-</v>
      </c>
      <c r="CL29" s="73" t="str">
        <f>IF(MIR_2020!CJ36="","-",MIR_2020!CJ36)</f>
        <v>-</v>
      </c>
      <c r="CM29" s="73" t="str">
        <f>IF(MIR_2020!CK36="","-",MIR_2020!CK36)</f>
        <v>-</v>
      </c>
      <c r="CN29" s="73" t="str">
        <f>IF(MIR_2020!CL36="","-",MIR_2020!CL36)</f>
        <v>-</v>
      </c>
      <c r="CO29" s="120" t="str">
        <f>IF(MIR_2020!CM36="","-",MIR_2020!CM36)</f>
        <v>-</v>
      </c>
      <c r="CP29" s="120" t="str">
        <f>IF(MIR_2020!CN36="","-",MIR_2020!CN36)</f>
        <v>-</v>
      </c>
      <c r="CQ29" s="73" t="str">
        <f>IF(MIR_2020!CO36="","-",MIR_2020!CO36)</f>
        <v>-</v>
      </c>
      <c r="CR29" s="73" t="str">
        <f>IF(MIR_2020!CP36="","-",MIR_2020!CP36)</f>
        <v>-</v>
      </c>
      <c r="CS29" s="73" t="str">
        <f>IF(MIR_2020!CQ36="","-",MIR_2020!CQ36)</f>
        <v>-</v>
      </c>
      <c r="CT29" s="73" t="str">
        <f>IF(MIR_2020!CR36="","-",MIR_2020!CR36)</f>
        <v>-</v>
      </c>
      <c r="CU29" s="73" t="str">
        <f>IF(MIR_2020!CS36="","-",MIR_2020!CS36)</f>
        <v>-</v>
      </c>
    </row>
    <row r="30" spans="1:99" s="67" customFormat="1" ht="12.75" x14ac:dyDescent="0.3">
      <c r="A30" s="66">
        <f>+VLOOKUP($D30,Catálogos!$A$14:$E$40,5,0)</f>
        <v>2</v>
      </c>
      <c r="B30" s="68" t="str">
        <f>+VLOOKUP(D30,Catálogos!$A$14:$C$40,3,FALSE)</f>
        <v>Promover el pleno ejercicio de los derechos de acceso a la información pública y de protección de datos personales, así como la transparencia y apertura de las instituciones públicas.</v>
      </c>
      <c r="C30" s="68" t="str">
        <f>+VLOOKUP(D30,Catálogos!$A$14:$F$40,6,FALSE)</f>
        <v>Presidencia</v>
      </c>
      <c r="D30" s="67" t="str">
        <f>+MID(MIR_2020!$D$6,1,3)</f>
        <v>170</v>
      </c>
      <c r="E30" s="68" t="str">
        <f>+MID(MIR_2020!$D$6,7,150)</f>
        <v>Dirección General de Comunicación Social y Difusión</v>
      </c>
      <c r="F30" s="67" t="str">
        <f>IF(MIR_2020!B38=0,F29,MIR_2020!B38)</f>
        <v>GOA06</v>
      </c>
      <c r="G30" s="67" t="str">
        <f>IF(MIR_2020!C38=0,G29,MIR_2020!C38)</f>
        <v>Actividad</v>
      </c>
      <c r="H30" s="68" t="str">
        <f>IF(MIR_2020!D38="",H29,MIR_2020!D38)</f>
        <v>1.6 Establecimiento de alianzas con medios de comunicación para la difusión del quehacer del INAI.</v>
      </c>
      <c r="I30" s="68" t="str">
        <f>+MIR_2020!E38</f>
        <v>Número de alianzas con medios de comunicación para la promoción y difusión de las labores del INAI.</v>
      </c>
      <c r="J30" s="68" t="str">
        <f>+MIR_2020!F38</f>
        <v>Permite saber el número de medios que difunden la labor institucional fuera de la lógica de la campaña institucional.</v>
      </c>
      <c r="K30" s="68" t="str">
        <f>+MIR_2020!G38</f>
        <v>Suma de número de alianzas con medios de comunicación lograda.</v>
      </c>
      <c r="L30" s="68" t="str">
        <f>+MIR_2020!H38</f>
        <v>Número de alianzas con medios de comunicación: Acuerdos  con medios de comunicación cuyo objetivo es la difusión de la labor institucional.</v>
      </c>
      <c r="M30" s="68">
        <f>+MIR_2020!I38</f>
        <v>0</v>
      </c>
      <c r="N30" s="68">
        <f>+MIR_2020!J38</f>
        <v>0</v>
      </c>
      <c r="O30" s="68">
        <f>+MIR_2020!K38</f>
        <v>0</v>
      </c>
      <c r="P30" s="68">
        <f>+MIR_2020!L38</f>
        <v>0</v>
      </c>
      <c r="Q30" s="68">
        <f>+MIR_2020!M38</f>
        <v>0</v>
      </c>
      <c r="R30" s="68">
        <f>+MIR_2020!N38</f>
        <v>0</v>
      </c>
      <c r="S30" s="68">
        <f>+MIR_2020!O38</f>
        <v>0</v>
      </c>
      <c r="T30" s="68">
        <f>+MIR_2020!P38</f>
        <v>0</v>
      </c>
      <c r="U30" s="68">
        <f>+MIR_2020!Q38</f>
        <v>0</v>
      </c>
      <c r="V30" s="68" t="str">
        <f>IF(MIR_2020!R38=0,V29,MIR_2020!R38)</f>
        <v>Anual</v>
      </c>
      <c r="W30" s="68" t="str">
        <f>IF(MIR_2020!S38=0,W29,MIR_2020!S38)</f>
        <v>Otro (valor absoluto)</v>
      </c>
      <c r="X30" s="68" t="str">
        <f>+MIR_2020!V38</f>
        <v>Eficacia</v>
      </c>
      <c r="Y30" s="68" t="str">
        <f>+MIR_2020!W38</f>
        <v>Gestión</v>
      </c>
      <c r="Z30" s="68" t="str">
        <f>+MIR_2020!X38</f>
        <v>Expediente de convenios y documentos probatorios que en ese sentido existan dentro de los archivos de la DGCSD.</v>
      </c>
      <c r="AA30" s="68" t="str">
        <f>IF(AND(MIR_2020!Y38="",H30=H29),AA29,MIR_2020!Y38)</f>
        <v>Los medios de comunicación están dispuestos a promocionar las labores del INAI.</v>
      </c>
      <c r="AB30" s="68" t="str">
        <f>+MIR_2020!Z38</f>
        <v>Absoluto</v>
      </c>
      <c r="AC30" s="68" t="str">
        <f>+MIR_2020!AA38</f>
        <v>Acumulada</v>
      </c>
      <c r="AD30" s="68" t="str">
        <f>+MIR_2020!AB38</f>
        <v>Ascendente</v>
      </c>
      <c r="AE30" s="76">
        <f>+MIR_2020!AC38</f>
        <v>43831</v>
      </c>
      <c r="AF30" s="76">
        <f>+MIR_2020!AD38</f>
        <v>44196</v>
      </c>
      <c r="AG30" s="67">
        <f>+MIR_2020!AE38</f>
        <v>3</v>
      </c>
      <c r="AH30" s="67">
        <f>+MIR_2020!AF38</f>
        <v>2018</v>
      </c>
      <c r="AI30" s="67" t="str">
        <f>+MIR_2020!AG38</f>
        <v>La línea base se actualizó con el valor reportado en el Informe de Cuenta Pública 2018.</v>
      </c>
      <c r="AJ30" s="67">
        <f>+MIR_2020!AH38</f>
        <v>3</v>
      </c>
      <c r="AK30" s="67">
        <f>+MIR_2020!AN38</f>
        <v>0</v>
      </c>
      <c r="AL30" s="67" t="str">
        <f ca="1">IF(MIR_2020!AO38="","-",IF(AN30="No aplica","-",IF(MIR_2020!AO38="Sin avance","Sin avance",IF(MIR_2020!AO38&lt;&gt;"Sin avance",IFERROR(_xlfn.FORMULATEXT(MIR_2020!AO38),CONCATENATE("=",MIR_2020!AO38)),"0"))))</f>
        <v>-</v>
      </c>
      <c r="AM30" s="67" t="str">
        <f ca="1">+MIR_2020!AP38</f>
        <v>No aplica</v>
      </c>
      <c r="AN30" s="67" t="str">
        <f ca="1">+MIR_2020!AQ38</f>
        <v>No aplica</v>
      </c>
      <c r="AO30" s="67" t="str">
        <f ca="1">+MIR_2020!AR38</f>
        <v>No aplica</v>
      </c>
      <c r="AP30" s="77" t="str">
        <f>IF(MIR_2020!AS38="","-",MIR_2020!AS38)</f>
        <v>-</v>
      </c>
      <c r="AQ30" s="67">
        <f>+MIR_2020!AT38</f>
        <v>0</v>
      </c>
      <c r="AR30" s="67" t="str">
        <f ca="1">+IF(MIR_2020!AU38="","-",IF(AT30="No aplica","-",IF(MIR_2020!AU38="Sin avance","Sin avance",IF(MIR_2020!AU38&lt;&gt;"Sin avance",IFERROR(_xlfn.FORMULATEXT(MIR_2020!AU38),CONCATENATE("=",MIR_2020!AU38)),"0"))))</f>
        <v>-</v>
      </c>
      <c r="AS30" s="67" t="str">
        <f ca="1">+MIR_2020!AV38</f>
        <v>No aplica</v>
      </c>
      <c r="AT30" s="67" t="str">
        <f ca="1">+MIR_2020!AW38</f>
        <v>No aplica</v>
      </c>
      <c r="AU30" s="67" t="str">
        <f ca="1">+MIR_2020!AX38</f>
        <v>No aplica</v>
      </c>
      <c r="AV30" s="77" t="str">
        <f>IF(MIR_2020!AY38="","-",MIR_2020!AY38)</f>
        <v>-</v>
      </c>
      <c r="AW30" s="67">
        <f>+MIR_2020!AZ38</f>
        <v>0</v>
      </c>
      <c r="AX30" s="69" t="str">
        <f ca="1">+IF(MIR_2020!BA38="","-",IF(AZ30="No aplica","-",IF(MIR_2020!BA38="Sin avance","Sin avance",IF(MIR_2020!BA38&lt;&gt;"Sin avance",IFERROR(_xlfn.FORMULATEXT(MIR_2020!BA38),CONCATENATE("=",MIR_2020!BA38)),"0"))))</f>
        <v>-</v>
      </c>
      <c r="AY30" s="67" t="str">
        <f ca="1">+MIR_2020!BB38</f>
        <v>No aplica</v>
      </c>
      <c r="AZ30" s="67" t="str">
        <f ca="1">+MIR_2020!BC38</f>
        <v>No aplica</v>
      </c>
      <c r="BA30" s="67" t="str">
        <f ca="1">+MIR_2020!BD38</f>
        <v>No aplica</v>
      </c>
      <c r="BB30" s="77" t="str">
        <f>IF(MIR_2020!BE38="","-",MIR_2020!BE38)</f>
        <v>-</v>
      </c>
      <c r="BC30" s="67">
        <f>+MIR_2020!BF38</f>
        <v>0</v>
      </c>
      <c r="BD30" s="67" t="str">
        <f ca="1">+IF(MIR_2020!BG38="","-",IF(BF30="No aplica","-",IF(MIR_2020!BG38="Sin avance","Sin avance",IF(MIR_2020!BG38&lt;&gt;"Sin avance",IFERROR(_xlfn.FORMULATEXT(MIR_2020!BG38),CONCATENATE("=",MIR_2020!BG38)),"0"))))</f>
        <v>-</v>
      </c>
      <c r="BE30" s="67" t="str">
        <f ca="1">+MIR_2020!BH38</f>
        <v>No aplica</v>
      </c>
      <c r="BF30" s="67" t="str">
        <f ca="1">+MIR_2020!BI38</f>
        <v>No aplica</v>
      </c>
      <c r="BG30" s="67" t="str">
        <f ca="1">+MIR_2020!BJ38</f>
        <v>No aplica</v>
      </c>
      <c r="BH30" s="77" t="str">
        <f>IF(MIR_2020!BK38="","-",MIR_2020!BK38)</f>
        <v>-</v>
      </c>
      <c r="BI30" s="67">
        <f>+MIR_2020!AH38</f>
        <v>3</v>
      </c>
      <c r="BJ30" s="70" t="str">
        <f ca="1">+IF(MIR_2020!AI38="","-",IF(BL30="No aplica","-",IF(MIR_2020!AI38="Sin avance","Sin avance",IF(MIR_2020!AI38&lt;&gt;"Sin avance",IFERROR(_xlfn.FORMULATEXT(MIR_2020!AI38),CONCATENATE("=",MIR_2020!AI38)),"-"))))</f>
        <v>-</v>
      </c>
      <c r="BK30" s="67" t="str">
        <f ca="1">+MIR_2020!AJ38</f>
        <v/>
      </c>
      <c r="BL30" s="67" t="str">
        <f ca="1">+MIR_2020!AK38</f>
        <v>Ingresar meta alcanzada</v>
      </c>
      <c r="BM30" s="67" t="str">
        <f ca="1">+MIR_2020!AL38</f>
        <v/>
      </c>
      <c r="BN30" s="77" t="str">
        <f>IF(MIR_2020!AM38="","-",MIR_2020!AM38)</f>
        <v>-</v>
      </c>
      <c r="BO30" s="120" t="str">
        <f>IF(MIR_2020!BL38="","-",MIR_2020!BL38)</f>
        <v>Actividad asociada a gasto administrativo</v>
      </c>
      <c r="BP30" s="120" t="str">
        <f>IF(MIR_2020!BM38="","-",MIR_2020!BM38)</f>
        <v>-</v>
      </c>
      <c r="BQ30" s="120" t="str">
        <f>IF(MIR_2020!BN38="","-",MIR_2020!BN38)</f>
        <v>-</v>
      </c>
      <c r="BR30" s="120" t="str">
        <f>IF(MIR_2020!BO38="","-",MIR_2020!BO38)</f>
        <v>-</v>
      </c>
      <c r="BS30" s="73" t="str">
        <f>IF(MIR_2020!BP38="","-",MIR_2020!BP38)</f>
        <v>-</v>
      </c>
      <c r="BT30" s="120" t="str">
        <f>IF(MIR_2020!BR38="","-",MIR_2020!BR38)</f>
        <v>Actividad asociada a gasto administrativo</v>
      </c>
      <c r="BU30" s="120" t="str">
        <f>IF(MIR_2020!BS38="","-",MIR_2020!BS38)</f>
        <v>-</v>
      </c>
      <c r="BV30" s="73" t="str">
        <f>IF(MIR_2020!BT38="","-",MIR_2020!BT38)</f>
        <v>-</v>
      </c>
      <c r="BW30" s="73" t="str">
        <f>IF(MIR_2020!BU38="","-",MIR_2020!BU38)</f>
        <v>-</v>
      </c>
      <c r="BX30" s="73" t="str">
        <f>IF(MIR_2020!BV38="","-",MIR_2020!BV38)</f>
        <v>-</v>
      </c>
      <c r="BY30" s="73" t="str">
        <f>IF(MIR_2020!BW38="","-",MIR_2020!BW38)</f>
        <v>-</v>
      </c>
      <c r="BZ30" s="73" t="str">
        <f>IF(MIR_2020!BX38="","-",MIR_2020!BX38)</f>
        <v>-</v>
      </c>
      <c r="CA30" s="120" t="str">
        <f>IF(MIR_2020!BY38="","-",MIR_2020!BY38)</f>
        <v>Actividad asociada a gasto administrativo</v>
      </c>
      <c r="CB30" s="120" t="str">
        <f>IF(MIR_2020!BZ38="","-",MIR_2020!BZ38)</f>
        <v>-</v>
      </c>
      <c r="CC30" s="73" t="str">
        <f>IF(MIR_2020!CA38="","-",MIR_2020!CA38)</f>
        <v>-</v>
      </c>
      <c r="CD30" s="73" t="str">
        <f>IF(MIR_2020!CB38="","-",MIR_2020!CB38)</f>
        <v>-</v>
      </c>
      <c r="CE30" s="73" t="str">
        <f>IF(MIR_2020!CC38="","-",MIR_2020!CC38)</f>
        <v>-</v>
      </c>
      <c r="CF30" s="73" t="str">
        <f>IF(MIR_2020!CD38="","-",MIR_2020!CD38)</f>
        <v>-</v>
      </c>
      <c r="CG30" s="73" t="str">
        <f>IF(MIR_2020!CE38="","-",MIR_2020!CE38)</f>
        <v>-</v>
      </c>
      <c r="CH30" s="120" t="str">
        <f>IF(MIR_2020!CF38="","-",MIR_2020!CF38)</f>
        <v>Actividad asociada a gasto administrativo</v>
      </c>
      <c r="CI30" s="120" t="str">
        <f>IF(MIR_2020!CG38="","-",MIR_2020!CG38)</f>
        <v>-</v>
      </c>
      <c r="CJ30" s="73" t="str">
        <f>IF(MIR_2020!CH38="","-",MIR_2020!CH38)</f>
        <v>-</v>
      </c>
      <c r="CK30" s="73" t="str">
        <f>IF(MIR_2020!CI38="","-",MIR_2020!CI38)</f>
        <v>-</v>
      </c>
      <c r="CL30" s="73" t="str">
        <f>IF(MIR_2020!CJ38="","-",MIR_2020!CJ38)</f>
        <v>-</v>
      </c>
      <c r="CM30" s="73" t="str">
        <f>IF(MIR_2020!CK38="","-",MIR_2020!CK38)</f>
        <v>-</v>
      </c>
      <c r="CN30" s="73" t="str">
        <f>IF(MIR_2020!CL38="","-",MIR_2020!CL38)</f>
        <v>-</v>
      </c>
      <c r="CO30" s="120" t="str">
        <f>IF(MIR_2020!CM38="","-",MIR_2020!CM38)</f>
        <v>Actividad asociada a gasto administrativo</v>
      </c>
      <c r="CP30" s="120" t="str">
        <f>IF(MIR_2020!CN38="","-",MIR_2020!CN38)</f>
        <v>-</v>
      </c>
      <c r="CQ30" s="73" t="str">
        <f>IF(MIR_2020!CO38="","-",MIR_2020!CO38)</f>
        <v>-</v>
      </c>
      <c r="CR30" s="73" t="str">
        <f>IF(MIR_2020!CP38="","-",MIR_2020!CP38)</f>
        <v>-</v>
      </c>
      <c r="CS30" s="73" t="str">
        <f>IF(MIR_2020!CQ38="","-",MIR_2020!CQ38)</f>
        <v>-</v>
      </c>
      <c r="CT30" s="73" t="str">
        <f>IF(MIR_2020!CR38="","-",MIR_2020!CR38)</f>
        <v>-</v>
      </c>
      <c r="CU30" s="73" t="str">
        <f>IF(MIR_2020!CS38="","-",MIR_2020!CS38)</f>
        <v>-</v>
      </c>
    </row>
    <row r="31" spans="1:99" s="67" customFormat="1" ht="12.75" x14ac:dyDescent="0.3">
      <c r="A31" s="66">
        <f>+VLOOKUP($D31,Catálogos!$A$14:$E$40,5,0)</f>
        <v>2</v>
      </c>
      <c r="B31" s="68" t="str">
        <f>+VLOOKUP(D31,Catálogos!$A$14:$C$40,3,FALSE)</f>
        <v>Promover el pleno ejercicio de los derechos de acceso a la información pública y de protección de datos personales, así como la transparencia y apertura de las instituciones públicas.</v>
      </c>
      <c r="C31" s="68" t="str">
        <f>+VLOOKUP(D31,Catálogos!$A$14:$F$40,6,FALSE)</f>
        <v>Presidencia</v>
      </c>
      <c r="D31" s="67" t="str">
        <f>+MID(MIR_2020!$D$6,1,3)</f>
        <v>170</v>
      </c>
      <c r="E31" s="68" t="str">
        <f>+MID(MIR_2020!$D$6,7,150)</f>
        <v>Dirección General de Comunicación Social y Difusión</v>
      </c>
      <c r="F31" s="67" t="str">
        <f>IF(MIR_2020!B39=0,F30,MIR_2020!B39)</f>
        <v>GOA07</v>
      </c>
      <c r="G31" s="67" t="str">
        <f>IF(MIR_2020!C39=0,G30,MIR_2020!C39)</f>
        <v>Actividad</v>
      </c>
      <c r="H31" s="68" t="str">
        <f>IF(MIR_2020!D39="",H30,MIR_2020!D39)</f>
        <v>1.7 Coordinación, en conjunto con la Dirección General de Tecnologías de la Información, del diseño gráfico y los contenidos multimedia y textuales del Sitio Web del INAI.</v>
      </c>
      <c r="I31" s="68" t="str">
        <f>+MIR_2020!E39</f>
        <v>Porcentaje de cumplimiento de reportes trimestrales referentes al desarrollo de acciones de coordinación del diseño gráfico y los multimedia y textuales del Sitio Web del INAI.</v>
      </c>
      <c r="J31" s="68" t="str">
        <f>+MIR_2020!F39</f>
        <v>Permite relacionar todas las acciones que en materia de diseño y elaboración de contenidos multimedia y textuales que se han llevado a cabo para mejorar la experiencia de uso del Sitio Web del INAI por parte de los usuarios.</v>
      </c>
      <c r="K31" s="68" t="str">
        <f>+MIR_2020!G39</f>
        <v xml:space="preserve">(Número de reportes referentes al desarrollo de acciones de diseño y coordinación de contenidos del SWI realizados / Número de reportes referentes a diseño y contenidos en el SWI planteados) * 100 </v>
      </c>
      <c r="L31" s="68" t="str">
        <f>+MIR_2020!H39</f>
        <v xml:space="preserve">Reportes referentes al desarrollo de acciones de diseño y coordinación de contenidos del SWI realizados: Informes, que abarcan una periodicidad trimestral, en los cuales se muestran las actividades, estrategias o tácticas específicas llevadas a cabo para mejorar la experiencia de uso de los usuarios del Sitio Web del INAI. </v>
      </c>
      <c r="M31" s="68" t="str">
        <f>+MIR_2020!I39</f>
        <v xml:space="preserve">Reportes referentes al desarrollo de acciones de diseño y coordinación de contenidos del SWI planteados: Informes, que abarcan una periodicidad trimestral, y en los cuales se muestran las actividades, estrategias o tácticas específicas llevadas a cabo para mejorar la experiencia de uso de los usuarios del Sitio Web del INAI. </v>
      </c>
      <c r="N31" s="68">
        <f>+MIR_2020!J39</f>
        <v>0</v>
      </c>
      <c r="O31" s="68">
        <f>+MIR_2020!K39</f>
        <v>0</v>
      </c>
      <c r="P31" s="68">
        <f>+MIR_2020!L39</f>
        <v>0</v>
      </c>
      <c r="Q31" s="68">
        <f>+MIR_2020!M39</f>
        <v>0</v>
      </c>
      <c r="R31" s="68">
        <f>+MIR_2020!N39</f>
        <v>0</v>
      </c>
      <c r="S31" s="68">
        <f>+MIR_2020!O39</f>
        <v>0</v>
      </c>
      <c r="T31" s="68">
        <f>+MIR_2020!P39</f>
        <v>0</v>
      </c>
      <c r="U31" s="68">
        <f>+MIR_2020!Q39</f>
        <v>0</v>
      </c>
      <c r="V31" s="68" t="str">
        <f>IF(MIR_2020!R39=0,V30,MIR_2020!R39)</f>
        <v>Trimestral</v>
      </c>
      <c r="W31" s="68" t="str">
        <f>IF(MIR_2020!S39=0,W30,MIR_2020!S39)</f>
        <v>Porcentaje</v>
      </c>
      <c r="X31" s="68" t="str">
        <f>+MIR_2020!V39</f>
        <v>Eficacia</v>
      </c>
      <c r="Y31" s="68" t="str">
        <f>+MIR_2020!W39</f>
        <v>Gestión</v>
      </c>
      <c r="Z31" s="68" t="str">
        <f>+MIR_2020!X39</f>
        <v>Reportes trimestrales  referentes al desarrollo de acciones de diseño y coordinación de contenidos del SWI que obran en el archivo de la DGCSD y fueron compartidos con la DGTI.</v>
      </c>
      <c r="AA31" s="68" t="str">
        <f>IF(AND(MIR_2020!Y39="",H31=H30),AA30,MIR_2020!Y39)</f>
        <v>El Sitio Web del INAI responde a las expectativas de los usuarios.</v>
      </c>
      <c r="AB31" s="68" t="str">
        <f>+MIR_2020!Z39</f>
        <v>Relativo</v>
      </c>
      <c r="AC31" s="68" t="str">
        <f>+MIR_2020!AA39</f>
        <v>Acumulada</v>
      </c>
      <c r="AD31" s="68" t="str">
        <f>+MIR_2020!AB39</f>
        <v>Ascendente</v>
      </c>
      <c r="AE31" s="76">
        <f>+MIR_2020!AC39</f>
        <v>43831</v>
      </c>
      <c r="AF31" s="76">
        <f>+MIR_2020!AD39</f>
        <v>44196</v>
      </c>
      <c r="AG31" s="67" t="str">
        <f>+MIR_2020!AE39</f>
        <v>N/D</v>
      </c>
      <c r="AH31" s="67">
        <f>+MIR_2020!AF39</f>
        <v>2020</v>
      </c>
      <c r="AI31" s="67" t="str">
        <f>+MIR_2020!AG39</f>
        <v>Se calculará la línea base en 2021 con la información de 2020.</v>
      </c>
      <c r="AJ31" s="67">
        <f>+MIR_2020!AH39</f>
        <v>100</v>
      </c>
      <c r="AK31" s="67">
        <f>+MIR_2020!AN39</f>
        <v>25</v>
      </c>
      <c r="AL31" s="67" t="str">
        <f ca="1">IF(MIR_2020!AO39="","-",IF(AN31="No aplica","-",IF(MIR_2020!AO39="Sin avance","Sin avance",IF(MIR_2020!AO39&lt;&gt;"Sin avance",IFERROR(_xlfn.FORMULATEXT(MIR_2020!AO39),CONCATENATE("=",MIR_2020!AO39)),"0"))))</f>
        <v>=(1/4)*100</v>
      </c>
      <c r="AM31" s="67">
        <f ca="1">+MIR_2020!AP39</f>
        <v>0</v>
      </c>
      <c r="AN31" s="67" t="str">
        <f ca="1">+MIR_2020!AQ39</f>
        <v>Aceptable</v>
      </c>
      <c r="AO31" s="67">
        <f ca="1">+MIR_2020!AR39</f>
        <v>25</v>
      </c>
      <c r="AP31" s="77" t="str">
        <f>IF(MIR_2020!AS39="","-",MIR_2020!AS39)</f>
        <v>Durante el trimestre que se reporta (enero-marzo 2020) la DGCSD llevó a cabo actividades relacionadas con el diseño gráfico de 44 materiales de divulgación institucional para el sitio web del INAI.</v>
      </c>
      <c r="AQ31" s="67">
        <f>+MIR_2020!AT39</f>
        <v>50</v>
      </c>
      <c r="AR31" s="67" t="str">
        <f ca="1">+IF(MIR_2020!AU39="","-",IF(AT31="No aplica","-",IF(MIR_2020!AU39="Sin avance","Sin avance",IF(MIR_2020!AU39&lt;&gt;"Sin avance",IFERROR(_xlfn.FORMULATEXT(MIR_2020!AU39),CONCATENATE("=",MIR_2020!AU39)),"0"))))</f>
        <v>=(2/4)*100</v>
      </c>
      <c r="AS31" s="67">
        <f ca="1">+MIR_2020!AV39</f>
        <v>0</v>
      </c>
      <c r="AT31" s="67" t="str">
        <f ca="1">+MIR_2020!AW39</f>
        <v>Aceptable</v>
      </c>
      <c r="AU31" s="67">
        <f ca="1">+MIR_2020!AX39</f>
        <v>50</v>
      </c>
      <c r="AV31" s="77" t="str">
        <f>IF(MIR_2020!AY39="","-",MIR_2020!AY39)</f>
        <v>Durante el segundo trimestre que se reporta (abril-junio 2020) la DGCSD llevó a cabo actividades relacionadas con el diseño gráfico de 78 materiales de divulgación institucional para el sitio web del INAI.</v>
      </c>
      <c r="AW31" s="67">
        <f>+MIR_2020!AZ39</f>
        <v>75</v>
      </c>
      <c r="AX31" s="69" t="str">
        <f ca="1">+IF(MIR_2020!BA39="","-",IF(AZ31="No aplica","-",IF(MIR_2020!BA39="Sin avance","Sin avance",IF(MIR_2020!BA39&lt;&gt;"Sin avance",IFERROR(_xlfn.FORMULATEXT(MIR_2020!BA39),CONCATENATE("=",MIR_2020!BA39)),"0"))))</f>
        <v>=(3/4)*100</v>
      </c>
      <c r="AY31" s="67">
        <f ca="1">+MIR_2020!BB39</f>
        <v>0</v>
      </c>
      <c r="AZ31" s="67" t="str">
        <f ca="1">+MIR_2020!BC39</f>
        <v>Aceptable</v>
      </c>
      <c r="BA31" s="67">
        <f ca="1">+MIR_2020!BD39</f>
        <v>75</v>
      </c>
      <c r="BB31" s="77" t="str">
        <f>IF(MIR_2020!BE39="","-",MIR_2020!BE39)</f>
        <v>Durante el trimestre que se reporta (julio-septiembre 2020) la DGCSD llevó a cabo actividades relacionadas con el diseño gráfico de 123 materiales de divulgación institucional para el sitio web del INAI.</v>
      </c>
      <c r="BC31" s="67">
        <f>+MIR_2020!BF39</f>
        <v>100</v>
      </c>
      <c r="BD31" s="67" t="str">
        <f ca="1">+IF(MIR_2020!BG39="","-",IF(BF31="No aplica","-",IF(MIR_2020!BG39="Sin avance","Sin avance",IF(MIR_2020!BG39&lt;&gt;"Sin avance",IFERROR(_xlfn.FORMULATEXT(MIR_2020!BG39),CONCATENATE("=",MIR_2020!BG39)),"0"))))</f>
        <v>-</v>
      </c>
      <c r="BE31" s="67" t="str">
        <f ca="1">+MIR_2020!BH39</f>
        <v/>
      </c>
      <c r="BF31" s="67" t="str">
        <f ca="1">+MIR_2020!BI39</f>
        <v>Ingresar meta alcanzada</v>
      </c>
      <c r="BG31" s="67" t="str">
        <f ca="1">+MIR_2020!BJ39</f>
        <v/>
      </c>
      <c r="BH31" s="77" t="str">
        <f>IF(MIR_2020!BK39="","-",MIR_2020!BK39)</f>
        <v>-</v>
      </c>
      <c r="BI31" s="67">
        <f>+MIR_2020!AH39</f>
        <v>100</v>
      </c>
      <c r="BJ31" s="70" t="str">
        <f ca="1">+IF(MIR_2020!AI39="","-",IF(BL31="No aplica","-",IF(MIR_2020!AI39="Sin avance","Sin avance",IF(MIR_2020!AI39&lt;&gt;"Sin avance",IFERROR(_xlfn.FORMULATEXT(MIR_2020!AI39),CONCATENATE("=",MIR_2020!AI39)),"-"))))</f>
        <v>-</v>
      </c>
      <c r="BK31" s="67" t="str">
        <f ca="1">+MIR_2020!AJ39</f>
        <v/>
      </c>
      <c r="BL31" s="67" t="str">
        <f ca="1">+MIR_2020!AK39</f>
        <v>Ingresar meta alcanzada</v>
      </c>
      <c r="BM31" s="67" t="str">
        <f ca="1">+MIR_2020!AL39</f>
        <v/>
      </c>
      <c r="BN31" s="77" t="str">
        <f>IF(MIR_2020!AM39="","-",MIR_2020!AM39)</f>
        <v>-</v>
      </c>
      <c r="BO31" s="120" t="str">
        <f>IF(MIR_2020!BL39="","-",MIR_2020!BL39)</f>
        <v>GOA07.01</v>
      </c>
      <c r="BP31" s="120" t="str">
        <f>IF(MIR_2020!BM39="","-",MIR_2020!BM39)</f>
        <v>Servicios comerciales relacionados con el diseño gráfico de nuevo portal institucional del INAI.</v>
      </c>
      <c r="BQ31" s="120">
        <f>IF(MIR_2020!BN39="","-",MIR_2020!BN39)</f>
        <v>33602</v>
      </c>
      <c r="BR31" s="120" t="str">
        <f>IF(MIR_2020!BO39="","-",MIR_2020!BO39)</f>
        <v xml:space="preserve">Otros servicios comerciales </v>
      </c>
      <c r="BS31" s="73">
        <f>IF(MIR_2020!BP39="","-",MIR_2020!BP39)</f>
        <v>100000</v>
      </c>
      <c r="BT31" s="120">
        <f>IF(MIR_2020!BR39="","-",MIR_2020!BR39)</f>
        <v>33602</v>
      </c>
      <c r="BU31" s="120" t="str">
        <f>IF(MIR_2020!BS39="","-",MIR_2020!BS39)</f>
        <v>Otros servicios comerciales</v>
      </c>
      <c r="BV31" s="73">
        <f>IF(MIR_2020!BT39="","-",MIR_2020!BT39)</f>
        <v>0</v>
      </c>
      <c r="BW31" s="73">
        <f>IF(MIR_2020!BU39="","-",MIR_2020!BU39)</f>
        <v>0</v>
      </c>
      <c r="BX31" s="73">
        <f>IF(MIR_2020!BV39="","-",MIR_2020!BV39)</f>
        <v>0</v>
      </c>
      <c r="BY31" s="73">
        <f>IF(MIR_2020!BW39="","-",MIR_2020!BW39)</f>
        <v>0</v>
      </c>
      <c r="BZ31" s="73">
        <f>IF(MIR_2020!BX39="","-",MIR_2020!BX39)</f>
        <v>0</v>
      </c>
      <c r="CA31" s="120">
        <f>IF(MIR_2020!BY39="","-",MIR_2020!BY39)</f>
        <v>33602</v>
      </c>
      <c r="CB31" s="120" t="str">
        <f>IF(MIR_2020!BZ39="","-",MIR_2020!BZ39)</f>
        <v>Otros servicios comerciales</v>
      </c>
      <c r="CC31" s="73">
        <f>IF(MIR_2020!CA39="","-",MIR_2020!CA39)</f>
        <v>0</v>
      </c>
      <c r="CD31" s="73">
        <f>IF(MIR_2020!CB39="","-",MIR_2020!CB39)</f>
        <v>0</v>
      </c>
      <c r="CE31" s="73">
        <f>IF(MIR_2020!CC39="","-",MIR_2020!CC39)</f>
        <v>0</v>
      </c>
      <c r="CF31" s="73">
        <f>IF(MIR_2020!CD39="","-",MIR_2020!CD39)</f>
        <v>0</v>
      </c>
      <c r="CG31" s="73">
        <f>IF(MIR_2020!CE39="","-",MIR_2020!CE39)</f>
        <v>0</v>
      </c>
      <c r="CH31" s="120" t="str">
        <f>IF(MIR_2020!CF39="","-",MIR_2020!CF39)</f>
        <v>-</v>
      </c>
      <c r="CI31" s="120" t="str">
        <f>IF(MIR_2020!CG39="","-",MIR_2020!CG39)</f>
        <v>-</v>
      </c>
      <c r="CJ31" s="73" t="str">
        <f>IF(MIR_2020!CH39="","-",MIR_2020!CH39)</f>
        <v>-</v>
      </c>
      <c r="CK31" s="73" t="str">
        <f>IF(MIR_2020!CI39="","-",MIR_2020!CI39)</f>
        <v>-</v>
      </c>
      <c r="CL31" s="73" t="str">
        <f>IF(MIR_2020!CJ39="","-",MIR_2020!CJ39)</f>
        <v>-</v>
      </c>
      <c r="CM31" s="73" t="str">
        <f>IF(MIR_2020!CK39="","-",MIR_2020!CK39)</f>
        <v>-</v>
      </c>
      <c r="CN31" s="73" t="str">
        <f>IF(MIR_2020!CL39="","-",MIR_2020!CL39)</f>
        <v>-</v>
      </c>
      <c r="CO31" s="120" t="str">
        <f>IF(MIR_2020!CM39="","-",MIR_2020!CM39)</f>
        <v>-</v>
      </c>
      <c r="CP31" s="120" t="str">
        <f>IF(MIR_2020!CN39="","-",MIR_2020!CN39)</f>
        <v>-</v>
      </c>
      <c r="CQ31" s="73" t="str">
        <f>IF(MIR_2020!CO39="","-",MIR_2020!CO39)</f>
        <v>-</v>
      </c>
      <c r="CR31" s="73" t="str">
        <f>IF(MIR_2020!CP39="","-",MIR_2020!CP39)</f>
        <v>-</v>
      </c>
      <c r="CS31" s="73" t="str">
        <f>IF(MIR_2020!CQ39="","-",MIR_2020!CQ39)</f>
        <v>-</v>
      </c>
      <c r="CT31" s="73" t="str">
        <f>IF(MIR_2020!CR39="","-",MIR_2020!CR39)</f>
        <v>-</v>
      </c>
      <c r="CU31" s="73" t="str">
        <f>IF(MIR_2020!CS39="","-",MIR_2020!CS39)</f>
        <v>-</v>
      </c>
    </row>
    <row r="32" spans="1:99" s="67" customFormat="1" ht="12.75" x14ac:dyDescent="0.3">
      <c r="A32" s="66">
        <f>+VLOOKUP($D32,Catálogos!$A$14:$E$40,5,0)</f>
        <v>2</v>
      </c>
      <c r="B32" s="68" t="str">
        <f>+VLOOKUP(D32,Catálogos!$A$14:$C$40,3,FALSE)</f>
        <v>Promover el pleno ejercicio de los derechos de acceso a la información pública y de protección de datos personales, así como la transparencia y apertura de las instituciones públicas.</v>
      </c>
      <c r="C32" s="68" t="str">
        <f>+VLOOKUP(D32,Catálogos!$A$14:$F$40,6,FALSE)</f>
        <v>Presidencia</v>
      </c>
      <c r="D32" s="67" t="str">
        <f>+MID(MIR_2020!$D$6,1,3)</f>
        <v>170</v>
      </c>
      <c r="E32" s="68" t="str">
        <f>+MID(MIR_2020!$D$6,7,150)</f>
        <v>Dirección General de Comunicación Social y Difusión</v>
      </c>
      <c r="F32" s="67" t="str">
        <f>IF(MIR_2020!B40=0,F31,MIR_2020!B40)</f>
        <v>GOA08</v>
      </c>
      <c r="G32" s="67" t="str">
        <f>IF(MIR_2020!C40=0,G31,MIR_2020!C40)</f>
        <v>Actividad</v>
      </c>
      <c r="H32" s="68" t="str">
        <f>IF(MIR_2020!D40="",H31,MIR_2020!D40)</f>
        <v>2.1 Ejecución de estrategias de comunicación interna.</v>
      </c>
      <c r="I32" s="68" t="str">
        <f>+MIR_2020!E40</f>
        <v>Porcentaje de cumplimiento en el compromiso de ejecución de estrategias de comunicación interna.</v>
      </c>
      <c r="J32" s="68" t="str">
        <f>+MIR_2020!F40</f>
        <v xml:space="preserve">Mide el grado de cumplimiento de las estrategias de comunicación interna planteadas para el año y presentadas como parte de la Política General de Comunicación Social. Cada estrategia está compuesta por diversas acciones de comunicación. </v>
      </c>
      <c r="K32" s="68" t="str">
        <f>+MIR_2020!G40</f>
        <v xml:space="preserve">(Número de estrategias de comunicación interna ejecutadas  / Número de estrategias de comunicación interna planeadas) * 100 </v>
      </c>
      <c r="L32" s="68" t="str">
        <f>+MIR_2020!H40</f>
        <v>Número de estrategias de comunicación interna realizadas: Suma del número de estrategias de comunicación interna planteadas en la Política General de Comunicación Social del año, destinadas al personal del INAI, ya ejecutadas. Cada estrategia considera una serie de acciones cuya ejecución se contabiliza únicamente una vez.</v>
      </c>
      <c r="M32" s="68" t="str">
        <f>+MIR_2020!I40</f>
        <v>Número de estrategias de comunicación interna planeadas: Suma del número de estrategias de comunicación destinadas al personal del INAI contenidas en el programa de trabajo de comunicación interna, disponible en la Política General de Comunicación Social del año.</v>
      </c>
      <c r="N32" s="68">
        <f>+MIR_2020!J40</f>
        <v>0</v>
      </c>
      <c r="O32" s="68">
        <f>+MIR_2020!K40</f>
        <v>0</v>
      </c>
      <c r="P32" s="68">
        <f>+MIR_2020!L40</f>
        <v>0</v>
      </c>
      <c r="Q32" s="68">
        <f>+MIR_2020!M40</f>
        <v>0</v>
      </c>
      <c r="R32" s="68">
        <f>+MIR_2020!N40</f>
        <v>0</v>
      </c>
      <c r="S32" s="68">
        <f>+MIR_2020!O40</f>
        <v>0</v>
      </c>
      <c r="T32" s="68">
        <f>+MIR_2020!P40</f>
        <v>0</v>
      </c>
      <c r="U32" s="68">
        <f>+MIR_2020!Q40</f>
        <v>0</v>
      </c>
      <c r="V32" s="68" t="str">
        <f>IF(MIR_2020!R40=0,V31,MIR_2020!R40)</f>
        <v>Anual</v>
      </c>
      <c r="W32" s="68" t="str">
        <f>IF(MIR_2020!S40=0,W31,MIR_2020!S40)</f>
        <v>Porcentaje</v>
      </c>
      <c r="X32" s="68" t="str">
        <f>+MIR_2020!V40</f>
        <v>Eficacia</v>
      </c>
      <c r="Y32" s="68" t="str">
        <f>+MIR_2020!W40</f>
        <v>Gestión</v>
      </c>
      <c r="Z32" s="68" t="str">
        <f>+MIR_2020!X40</f>
        <v>Informes trimestrales de avance que obra en archivo de la DGCSD y que son entregados al comisionado presidente . Aquellas estrategias cuyo material haya quedado registrado en soporte audiovisual o físico pueden ser consultadas en la Intranet INAI.</v>
      </c>
      <c r="AA32" s="68" t="str">
        <f>IF(AND(MIR_2020!Y40="",H32=H31),AA31,MIR_2020!Y40)</f>
        <v>Los servidores públicos del Instituto consultan los productos y servicios desarrollados como parte de la  estrategia de comunicación interna.</v>
      </c>
      <c r="AB32" s="68" t="str">
        <f>+MIR_2020!Z40</f>
        <v>Relativo</v>
      </c>
      <c r="AC32" s="68" t="str">
        <f>+MIR_2020!AA40</f>
        <v>Acumulada</v>
      </c>
      <c r="AD32" s="68" t="str">
        <f>+MIR_2020!AB40</f>
        <v>Ascendente</v>
      </c>
      <c r="AE32" s="76">
        <f>+MIR_2020!AC40</f>
        <v>43831</v>
      </c>
      <c r="AF32" s="76">
        <f>+MIR_2020!AD40</f>
        <v>44196</v>
      </c>
      <c r="AG32" s="67">
        <f>+MIR_2020!AE40</f>
        <v>100</v>
      </c>
      <c r="AH32" s="67">
        <f>+MIR_2020!AF40</f>
        <v>2016</v>
      </c>
      <c r="AI32" s="67" t="str">
        <f>+MIR_2020!AG40</f>
        <v>Se calculó la línea base con información de 2016</v>
      </c>
      <c r="AJ32" s="67">
        <f>+MIR_2020!AH40</f>
        <v>100</v>
      </c>
      <c r="AK32" s="67">
        <f>+MIR_2020!AN40</f>
        <v>0</v>
      </c>
      <c r="AL32" s="67" t="str">
        <f ca="1">IF(MIR_2020!AO40="","-",IF(AN32="No aplica","-",IF(MIR_2020!AO40="Sin avance","Sin avance",IF(MIR_2020!AO40&lt;&gt;"Sin avance",IFERROR(_xlfn.FORMULATEXT(MIR_2020!AO40),CONCATENATE("=",MIR_2020!AO40)),"0"))))</f>
        <v>-</v>
      </c>
      <c r="AM32" s="67" t="str">
        <f ca="1">+MIR_2020!AP40</f>
        <v>No aplica</v>
      </c>
      <c r="AN32" s="67" t="str">
        <f ca="1">+MIR_2020!AQ40</f>
        <v>No aplica</v>
      </c>
      <c r="AO32" s="67" t="str">
        <f ca="1">+MIR_2020!AR40</f>
        <v>No aplica</v>
      </c>
      <c r="AP32" s="77" t="str">
        <f>IF(MIR_2020!AS40="","-",MIR_2020!AS40)</f>
        <v>-</v>
      </c>
      <c r="AQ32" s="67">
        <f>+MIR_2020!AT40</f>
        <v>0</v>
      </c>
      <c r="AR32" s="67" t="str">
        <f ca="1">+IF(MIR_2020!AU40="","-",IF(AT32="No aplica","-",IF(MIR_2020!AU40="Sin avance","Sin avance",IF(MIR_2020!AU40&lt;&gt;"Sin avance",IFERROR(_xlfn.FORMULATEXT(MIR_2020!AU40),CONCATENATE("=",MIR_2020!AU40)),"0"))))</f>
        <v>-</v>
      </c>
      <c r="AS32" s="67" t="str">
        <f ca="1">+MIR_2020!AV40</f>
        <v>No aplica</v>
      </c>
      <c r="AT32" s="67" t="str">
        <f ca="1">+MIR_2020!AW40</f>
        <v>No aplica</v>
      </c>
      <c r="AU32" s="67" t="str">
        <f ca="1">+MIR_2020!AX40</f>
        <v>No aplica</v>
      </c>
      <c r="AV32" s="77" t="str">
        <f>IF(MIR_2020!AY40="","-",MIR_2020!AY40)</f>
        <v>-</v>
      </c>
      <c r="AW32" s="67">
        <f>+MIR_2020!AZ40</f>
        <v>0</v>
      </c>
      <c r="AX32" s="69" t="str">
        <f ca="1">+IF(MIR_2020!BA40="","-",IF(AZ32="No aplica","-",IF(MIR_2020!BA40="Sin avance","Sin avance",IF(MIR_2020!BA40&lt;&gt;"Sin avance",IFERROR(_xlfn.FORMULATEXT(MIR_2020!BA40),CONCATENATE("=",MIR_2020!BA40)),"0"))))</f>
        <v>-</v>
      </c>
      <c r="AY32" s="67" t="str">
        <f ca="1">+MIR_2020!BB40</f>
        <v>No aplica</v>
      </c>
      <c r="AZ32" s="67" t="str">
        <f ca="1">+MIR_2020!BC40</f>
        <v>No aplica</v>
      </c>
      <c r="BA32" s="67" t="str">
        <f ca="1">+MIR_2020!BD40</f>
        <v>No aplica</v>
      </c>
      <c r="BB32" s="77" t="str">
        <f>IF(MIR_2020!BE40="","-",MIR_2020!BE40)</f>
        <v>-</v>
      </c>
      <c r="BC32" s="67">
        <f>+MIR_2020!BF40</f>
        <v>0</v>
      </c>
      <c r="BD32" s="67" t="str">
        <f ca="1">+IF(MIR_2020!BG40="","-",IF(BF32="No aplica","-",IF(MIR_2020!BG40="Sin avance","Sin avance",IF(MIR_2020!BG40&lt;&gt;"Sin avance",IFERROR(_xlfn.FORMULATEXT(MIR_2020!BG40),CONCATENATE("=",MIR_2020!BG40)),"0"))))</f>
        <v>-</v>
      </c>
      <c r="BE32" s="67" t="str">
        <f ca="1">+MIR_2020!BH40</f>
        <v>No aplica</v>
      </c>
      <c r="BF32" s="67" t="str">
        <f ca="1">+MIR_2020!BI40</f>
        <v>No aplica</v>
      </c>
      <c r="BG32" s="67" t="str">
        <f ca="1">+MIR_2020!BJ40</f>
        <v>No aplica</v>
      </c>
      <c r="BH32" s="77" t="str">
        <f>IF(MIR_2020!BK40="","-",MIR_2020!BK40)</f>
        <v>-</v>
      </c>
      <c r="BI32" s="67">
        <f>+MIR_2020!AH40</f>
        <v>100</v>
      </c>
      <c r="BJ32" s="70" t="str">
        <f ca="1">+IF(MIR_2020!AI40="","-",IF(BL32="No aplica","-",IF(MIR_2020!AI40="Sin avance","Sin avance",IF(MIR_2020!AI40&lt;&gt;"Sin avance",IFERROR(_xlfn.FORMULATEXT(MIR_2020!AI40),CONCATENATE("=",MIR_2020!AI40)),"-"))))</f>
        <v>-</v>
      </c>
      <c r="BK32" s="67" t="str">
        <f ca="1">+MIR_2020!AJ40</f>
        <v/>
      </c>
      <c r="BL32" s="67" t="str">
        <f ca="1">+MIR_2020!AK40</f>
        <v>Ingresar meta alcanzada</v>
      </c>
      <c r="BM32" s="67" t="str">
        <f ca="1">+MIR_2020!AL40</f>
        <v/>
      </c>
      <c r="BN32" s="77" t="str">
        <f>IF(MIR_2020!AM40="","-",MIR_2020!AM40)</f>
        <v>-</v>
      </c>
      <c r="BO32" s="120" t="str">
        <f>IF(MIR_2020!BL40="","-",MIR_2020!BL40)</f>
        <v>Actividad asociada a gasto administrativo</v>
      </c>
      <c r="BP32" s="120" t="str">
        <f>IF(MIR_2020!BM40="","-",MIR_2020!BM40)</f>
        <v>-</v>
      </c>
      <c r="BQ32" s="120" t="str">
        <f>IF(MIR_2020!BN40="","-",MIR_2020!BN40)</f>
        <v>-</v>
      </c>
      <c r="BR32" s="120" t="str">
        <f>IF(MIR_2020!BO40="","-",MIR_2020!BO40)</f>
        <v>-</v>
      </c>
      <c r="BS32" s="73" t="str">
        <f>IF(MIR_2020!BP40="","-",MIR_2020!BP40)</f>
        <v>-</v>
      </c>
      <c r="BT32" s="120" t="str">
        <f>IF(MIR_2020!BR40="","-",MIR_2020!BR40)</f>
        <v>Actividad asociada a gasto administrativo</v>
      </c>
      <c r="BU32" s="120" t="str">
        <f>IF(MIR_2020!BS40="","-",MIR_2020!BS40)</f>
        <v>-</v>
      </c>
      <c r="BV32" s="73" t="str">
        <f>IF(MIR_2020!BT40="","-",MIR_2020!BT40)</f>
        <v>-</v>
      </c>
      <c r="BW32" s="73" t="str">
        <f>IF(MIR_2020!BU40="","-",MIR_2020!BU40)</f>
        <v>-</v>
      </c>
      <c r="BX32" s="73" t="str">
        <f>IF(MIR_2020!BV40="","-",MIR_2020!BV40)</f>
        <v>-</v>
      </c>
      <c r="BY32" s="73" t="str">
        <f>IF(MIR_2020!BW40="","-",MIR_2020!BW40)</f>
        <v>-</v>
      </c>
      <c r="BZ32" s="73" t="str">
        <f>IF(MIR_2020!BX40="","-",MIR_2020!BX40)</f>
        <v>-</v>
      </c>
      <c r="CA32" s="120" t="str">
        <f>IF(MIR_2020!BY40="","-",MIR_2020!BY40)</f>
        <v>Actividad asociada a gasto administrativo</v>
      </c>
      <c r="CB32" s="120" t="str">
        <f>IF(MIR_2020!BZ40="","-",MIR_2020!BZ40)</f>
        <v>-</v>
      </c>
      <c r="CC32" s="73" t="str">
        <f>IF(MIR_2020!CA40="","-",MIR_2020!CA40)</f>
        <v>-</v>
      </c>
      <c r="CD32" s="73" t="str">
        <f>IF(MIR_2020!CB40="","-",MIR_2020!CB40)</f>
        <v>-</v>
      </c>
      <c r="CE32" s="73" t="str">
        <f>IF(MIR_2020!CC40="","-",MIR_2020!CC40)</f>
        <v>-</v>
      </c>
      <c r="CF32" s="73" t="str">
        <f>IF(MIR_2020!CD40="","-",MIR_2020!CD40)</f>
        <v>-</v>
      </c>
      <c r="CG32" s="73" t="str">
        <f>IF(MIR_2020!CE40="","-",MIR_2020!CE40)</f>
        <v>-</v>
      </c>
      <c r="CH32" s="120" t="str">
        <f>IF(MIR_2020!CF40="","-",MIR_2020!CF40)</f>
        <v>Actividad asociada a gasto administrativo</v>
      </c>
      <c r="CI32" s="120" t="str">
        <f>IF(MIR_2020!CG40="","-",MIR_2020!CG40)</f>
        <v>-</v>
      </c>
      <c r="CJ32" s="73" t="str">
        <f>IF(MIR_2020!CH40="","-",MIR_2020!CH40)</f>
        <v>-</v>
      </c>
      <c r="CK32" s="73" t="str">
        <f>IF(MIR_2020!CI40="","-",MIR_2020!CI40)</f>
        <v>-</v>
      </c>
      <c r="CL32" s="73" t="str">
        <f>IF(MIR_2020!CJ40="","-",MIR_2020!CJ40)</f>
        <v>-</v>
      </c>
      <c r="CM32" s="73" t="str">
        <f>IF(MIR_2020!CK40="","-",MIR_2020!CK40)</f>
        <v>-</v>
      </c>
      <c r="CN32" s="73" t="str">
        <f>IF(MIR_2020!CL40="","-",MIR_2020!CL40)</f>
        <v>-</v>
      </c>
      <c r="CO32" s="120" t="str">
        <f>IF(MIR_2020!CM40="","-",MIR_2020!CM40)</f>
        <v>Actividad asociada a gasto administrativo</v>
      </c>
      <c r="CP32" s="120" t="str">
        <f>IF(MIR_2020!CN40="","-",MIR_2020!CN40)</f>
        <v>-</v>
      </c>
      <c r="CQ32" s="73" t="str">
        <f>IF(MIR_2020!CO40="","-",MIR_2020!CO40)</f>
        <v>-</v>
      </c>
      <c r="CR32" s="73" t="str">
        <f>IF(MIR_2020!CP40="","-",MIR_2020!CP40)</f>
        <v>-</v>
      </c>
      <c r="CS32" s="73" t="str">
        <f>IF(MIR_2020!CQ40="","-",MIR_2020!CQ40)</f>
        <v>-</v>
      </c>
      <c r="CT32" s="73" t="str">
        <f>IF(MIR_2020!CR40="","-",MIR_2020!CR40)</f>
        <v>-</v>
      </c>
      <c r="CU32" s="73" t="str">
        <f>IF(MIR_2020!CS40="","-",MIR_2020!CS40)</f>
        <v>-</v>
      </c>
    </row>
    <row r="33" spans="1:99" s="67" customFormat="1" ht="12.75" x14ac:dyDescent="0.3">
      <c r="A33" s="66">
        <f>+VLOOKUP($D33,Catálogos!$A$14:$E$40,5,0)</f>
        <v>2</v>
      </c>
      <c r="B33" s="68" t="str">
        <f>+VLOOKUP(D33,Catálogos!$A$14:$C$40,3,FALSE)</f>
        <v>Promover el pleno ejercicio de los derechos de acceso a la información pública y de protección de datos personales, así como la transparencia y apertura de las instituciones públicas.</v>
      </c>
      <c r="C33" s="68" t="str">
        <f>+VLOOKUP(D33,Catálogos!$A$14:$F$40,6,FALSE)</f>
        <v>Presidencia</v>
      </c>
      <c r="D33" s="67" t="str">
        <f>+MID(MIR_2020!$D$6,1,3)</f>
        <v>170</v>
      </c>
      <c r="E33" s="68" t="str">
        <f>+MID(MIR_2020!$D$6,7,150)</f>
        <v>Dirección General de Comunicación Social y Difusión</v>
      </c>
      <c r="F33" s="67" t="str">
        <f>IF(MIR_2020!B41=0,F32,MIR_2020!B41)</f>
        <v>GOA08</v>
      </c>
      <c r="G33" s="67" t="str">
        <f>IF(MIR_2020!C41=0,G32,MIR_2020!C41)</f>
        <v>Actividad</v>
      </c>
      <c r="H33" s="68" t="str">
        <f>IF(MIR_2020!D41="",H32,MIR_2020!D41)</f>
        <v>2.1 Ejecución de estrategias de comunicación interna.</v>
      </c>
      <c r="I33" s="68" t="str">
        <f>+MIR_2020!E41</f>
        <v>Porcentaje de eficacia en la promoción de materiales relativos a equidad de género o derechos humanos en general requeridos por la Dirección de Derechos Humanos, Igualdad y Género.</v>
      </c>
      <c r="J33" s="68" t="str">
        <f>+MIR_2020!F41</f>
        <v>Mide el porcentaje de cumplimiento de la promoción de materiales relativos a la equidad de género o derechos humanos en general requeridos por la Dirección de Derechos Humanos, Igualdad y Género. La difusión puede realizarse por uno o varios de los instrumentos de comunicación interna existentes.</v>
      </c>
      <c r="K33" s="68" t="str">
        <f>+MIR_2020!G41</f>
        <v>(Número de solicitudes de difusión de materiales relativos a la equidad de género o derechos humanos en general atendidas / Número de solicitudes de difusión de materiales relativos a la equidad de género o derechos humanos en general recibidas) * 100</v>
      </c>
      <c r="L33" s="68" t="str">
        <f>+MIR_2020!H41</f>
        <v xml:space="preserve">Número de solicitudes de difusión de materiales relativos a equidad de género o derechos humanos en general recibidas: Cantidad de comunicaciones recibidas por parte de la Dirección de Derechos Humanos, Igualdad y Género en las que se solicite la difusión de material relativo a equidad de género o derechos humanos en general a través de comunicación interna. </v>
      </c>
      <c r="M33" s="68" t="str">
        <f>+MIR_2020!I41</f>
        <v xml:space="preserve">Número de solicitudes de difusión de materiales relativos a equidad de género o derechos humanos en general atendidas: Cantidad de comunicaciones recibidas por parte de la Dirección de Derechos Humanos, Igualdad y Género en las que se solicite la difusión de material relativo a equidad de género o derechos humanos en general a través de comunicación interna, que fueron atendidas. </v>
      </c>
      <c r="N33" s="68">
        <f>+MIR_2020!J41</f>
        <v>0</v>
      </c>
      <c r="O33" s="68">
        <f>+MIR_2020!K41</f>
        <v>0</v>
      </c>
      <c r="P33" s="68">
        <f>+MIR_2020!L41</f>
        <v>0</v>
      </c>
      <c r="Q33" s="68">
        <f>+MIR_2020!M41</f>
        <v>0</v>
      </c>
      <c r="R33" s="68">
        <f>+MIR_2020!N41</f>
        <v>0</v>
      </c>
      <c r="S33" s="68">
        <f>+MIR_2020!O41</f>
        <v>0</v>
      </c>
      <c r="T33" s="68">
        <f>+MIR_2020!P41</f>
        <v>0</v>
      </c>
      <c r="U33" s="68">
        <f>+MIR_2020!Q41</f>
        <v>0</v>
      </c>
      <c r="V33" s="68" t="str">
        <f>IF(MIR_2020!R41=0,V32,MIR_2020!R41)</f>
        <v>Trimestral</v>
      </c>
      <c r="W33" s="68" t="str">
        <f>IF(MIR_2020!S41=0,W32,MIR_2020!S41)</f>
        <v>Porcentaje</v>
      </c>
      <c r="X33" s="68" t="str">
        <f>+MIR_2020!V41</f>
        <v>Eficacia</v>
      </c>
      <c r="Y33" s="68" t="str">
        <f>+MIR_2020!W41</f>
        <v>Gestión</v>
      </c>
      <c r="Z33" s="68" t="str">
        <f>+MIR_2020!X41</f>
        <v>Materiales difundidos relativos a equidad de género o derechos humanos en general disponibles en los distintos instrumentos de comunicación interna del Instituto (de manera enunciativa más no limitativa: Intranet INAI, acrílicos, podcast La sociedas quiso saber, pantalla de escritorio).</v>
      </c>
      <c r="AA33" s="68" t="str">
        <f>IF(AND(MIR_2020!Y41="",H33=H32),AA32,MIR_2020!Y41)</f>
        <v>Los servidores públicos del Instituto consultan los productos relativos a la equidad de género o derechos humanos en general desarrollados.</v>
      </c>
      <c r="AB33" s="68" t="str">
        <f>+MIR_2020!Z41</f>
        <v>Relativo</v>
      </c>
      <c r="AC33" s="68" t="str">
        <f>+MIR_2020!AA41</f>
        <v xml:space="preserve">Constante </v>
      </c>
      <c r="AD33" s="68" t="str">
        <f>+MIR_2020!AB41</f>
        <v>Ascendente</v>
      </c>
      <c r="AE33" s="76">
        <f>+MIR_2020!AC41</f>
        <v>43831</v>
      </c>
      <c r="AF33" s="76">
        <f>+MIR_2020!AD41</f>
        <v>44196</v>
      </c>
      <c r="AG33" s="67">
        <f>+MIR_2020!AE41</f>
        <v>100</v>
      </c>
      <c r="AH33" s="67">
        <f>+MIR_2020!AF41</f>
        <v>2019</v>
      </c>
      <c r="AI33" s="67" t="str">
        <f>+MIR_2020!AG41</f>
        <v>Se calculó la linea base con información de 2018</v>
      </c>
      <c r="AJ33" s="67">
        <f>+MIR_2020!AH41</f>
        <v>100</v>
      </c>
      <c r="AK33" s="67">
        <f>+MIR_2020!AN41</f>
        <v>100</v>
      </c>
      <c r="AL33" s="67" t="str">
        <f ca="1">IF(MIR_2020!AO41="","-",IF(AN33="No aplica","-",IF(MIR_2020!AO41="Sin avance","Sin avance",IF(MIR_2020!AO41&lt;&gt;"Sin avance",IFERROR(_xlfn.FORMULATEXT(MIR_2020!AO41),CONCATENATE("=",MIR_2020!AO41)),"0"))))</f>
        <v>=(49/49)*100</v>
      </c>
      <c r="AM33" s="67">
        <f ca="1">+MIR_2020!AP41</f>
        <v>0</v>
      </c>
      <c r="AN33" s="67" t="str">
        <f ca="1">+MIR_2020!AQ41</f>
        <v>Aceptable</v>
      </c>
      <c r="AO33" s="67">
        <f ca="1">+MIR_2020!AR41</f>
        <v>100</v>
      </c>
      <c r="AP33" s="77" t="str">
        <f>IF(MIR_2020!AS41="","-",MIR_2020!AS41)</f>
        <v>Durante el primer trimestre de 2020, la DGCSD atendió 49 solicitudes de la Dirección de Derechos Humanos, Igualdad y Género para la promoción de materiales cuya temática refiere a equidad de género o derechos humanos en general.</v>
      </c>
      <c r="AQ33" s="67">
        <f>+MIR_2020!AT41</f>
        <v>100</v>
      </c>
      <c r="AR33" s="67" t="str">
        <f ca="1">+IF(MIR_2020!AU41="","-",IF(AT33="No aplica","-",IF(MIR_2020!AU41="Sin avance","Sin avance",IF(MIR_2020!AU41&lt;&gt;"Sin avance",IFERROR(_xlfn.FORMULATEXT(MIR_2020!AU41),CONCATENATE("=",MIR_2020!AU41)),"0"))))</f>
        <v>=(40/40)*100</v>
      </c>
      <c r="AS33" s="67">
        <f ca="1">+MIR_2020!AV41</f>
        <v>0</v>
      </c>
      <c r="AT33" s="67" t="str">
        <f ca="1">+MIR_2020!AW41</f>
        <v>Aceptable</v>
      </c>
      <c r="AU33" s="67">
        <f ca="1">+MIR_2020!AX41</f>
        <v>100</v>
      </c>
      <c r="AV33" s="77" t="str">
        <f>IF(MIR_2020!AY41="","-",MIR_2020!AY41)</f>
        <v>Durante el segundo trimestre de 2020, la DGCSD atendió 40 solicitudes de la Dirección de Derechos Humanos, Igualdad y Género para la promoción de materiales cuya temática refiere a equidad de género o derechos humanos en general.</v>
      </c>
      <c r="AW33" s="67">
        <f>+MIR_2020!AZ41</f>
        <v>100</v>
      </c>
      <c r="AX33" s="69" t="str">
        <f ca="1">+IF(MIR_2020!BA41="","-",IF(AZ33="No aplica","-",IF(MIR_2020!BA41="Sin avance","Sin avance",IF(MIR_2020!BA41&lt;&gt;"Sin avance",IFERROR(_xlfn.FORMULATEXT(MIR_2020!BA41),CONCATENATE("=",MIR_2020!BA41)),"0"))))</f>
        <v>=(105/105)*100</v>
      </c>
      <c r="AY33" s="67">
        <f ca="1">+MIR_2020!BB41</f>
        <v>0</v>
      </c>
      <c r="AZ33" s="67" t="str">
        <f ca="1">+MIR_2020!BC41</f>
        <v>Aceptable</v>
      </c>
      <c r="BA33" s="67">
        <f ca="1">+MIR_2020!BD41</f>
        <v>100</v>
      </c>
      <c r="BB33" s="77" t="str">
        <f>IF(MIR_2020!BE41="","-",MIR_2020!BE41)</f>
        <v>Durante el tercer trimestre de 2020, la DGCSD atendió 105 solicitudes de la Dirección de Derechos Humanos, Igualdad y Género para la promoción de materiales cuya temática refiere a equidad de género o derechos humanos en general.</v>
      </c>
      <c r="BC33" s="67">
        <f>+MIR_2020!BF41</f>
        <v>100</v>
      </c>
      <c r="BD33" s="67" t="str">
        <f ca="1">+IF(MIR_2020!BG41="","-",IF(BF33="No aplica","-",IF(MIR_2020!BG41="Sin avance","Sin avance",IF(MIR_2020!BG41&lt;&gt;"Sin avance",IFERROR(_xlfn.FORMULATEXT(MIR_2020!BG41),CONCATENATE("=",MIR_2020!BG41)),"0"))))</f>
        <v>-</v>
      </c>
      <c r="BE33" s="67" t="str">
        <f ca="1">+MIR_2020!BH41</f>
        <v/>
      </c>
      <c r="BF33" s="67" t="str">
        <f ca="1">+MIR_2020!BI41</f>
        <v>Ingresar meta alcanzada</v>
      </c>
      <c r="BG33" s="67" t="str">
        <f ca="1">+MIR_2020!BJ41</f>
        <v/>
      </c>
      <c r="BH33" s="77" t="str">
        <f>IF(MIR_2020!BK41="","-",MIR_2020!BK41)</f>
        <v>-</v>
      </c>
      <c r="BI33" s="67">
        <f>+MIR_2020!AH41</f>
        <v>100</v>
      </c>
      <c r="BJ33" s="70" t="str">
        <f ca="1">+IF(MIR_2020!AI41="","-",IF(BL33="No aplica","-",IF(MIR_2020!AI41="Sin avance","Sin avance",IF(MIR_2020!AI41&lt;&gt;"Sin avance",IFERROR(_xlfn.FORMULATEXT(MIR_2020!AI41),CONCATENATE("=",MIR_2020!AI41)),"-"))))</f>
        <v>-</v>
      </c>
      <c r="BK33" s="67" t="str">
        <f ca="1">+MIR_2020!AJ41</f>
        <v/>
      </c>
      <c r="BL33" s="67" t="str">
        <f ca="1">+MIR_2020!AK41</f>
        <v>Ingresar meta alcanzada</v>
      </c>
      <c r="BM33" s="67" t="str">
        <f ca="1">+MIR_2020!AL41</f>
        <v/>
      </c>
      <c r="BN33" s="77" t="str">
        <f>IF(MIR_2020!AM41="","-",MIR_2020!AM41)</f>
        <v>-</v>
      </c>
      <c r="BO33" s="120" t="str">
        <f>IF(MIR_2020!BL41="","-",MIR_2020!BL41)</f>
        <v>-</v>
      </c>
      <c r="BP33" s="120" t="str">
        <f>IF(MIR_2020!BM41="","-",MIR_2020!BM41)</f>
        <v>-</v>
      </c>
      <c r="BQ33" s="120" t="str">
        <f>IF(MIR_2020!BN41="","-",MIR_2020!BN41)</f>
        <v>-</v>
      </c>
      <c r="BR33" s="120" t="str">
        <f>IF(MIR_2020!BO41="","-",MIR_2020!BO41)</f>
        <v>-</v>
      </c>
      <c r="BS33" s="73" t="str">
        <f>IF(MIR_2020!BP41="","-",MIR_2020!BP41)</f>
        <v>-</v>
      </c>
      <c r="BT33" s="120" t="str">
        <f>IF(MIR_2020!BR41="","-",MIR_2020!BR41)</f>
        <v>Actividad asociada a gasto administrativo</v>
      </c>
      <c r="BU33" s="120" t="str">
        <f>IF(MIR_2020!BS41="","-",MIR_2020!BS41)</f>
        <v>-</v>
      </c>
      <c r="BV33" s="73" t="str">
        <f>IF(MIR_2020!BT41="","-",MIR_2020!BT41)</f>
        <v>-</v>
      </c>
      <c r="BW33" s="73" t="str">
        <f>IF(MIR_2020!BU41="","-",MIR_2020!BU41)</f>
        <v>-</v>
      </c>
      <c r="BX33" s="73" t="str">
        <f>IF(MIR_2020!BV41="","-",MIR_2020!BV41)</f>
        <v>-</v>
      </c>
      <c r="BY33" s="73" t="str">
        <f>IF(MIR_2020!BW41="","-",MIR_2020!BW41)</f>
        <v>-</v>
      </c>
      <c r="BZ33" s="73" t="str">
        <f>IF(MIR_2020!BX41="","-",MIR_2020!BX41)</f>
        <v>-</v>
      </c>
      <c r="CA33" s="120" t="str">
        <f>IF(MIR_2020!BY41="","-",MIR_2020!BY41)</f>
        <v>Actividad asociada a gasto administrativo</v>
      </c>
      <c r="CB33" s="120" t="str">
        <f>IF(MIR_2020!BZ41="","-",MIR_2020!BZ41)</f>
        <v>-</v>
      </c>
      <c r="CC33" s="73" t="str">
        <f>IF(MIR_2020!CA41="","-",MIR_2020!CA41)</f>
        <v>-</v>
      </c>
      <c r="CD33" s="73" t="str">
        <f>IF(MIR_2020!CB41="","-",MIR_2020!CB41)</f>
        <v>-</v>
      </c>
      <c r="CE33" s="73" t="str">
        <f>IF(MIR_2020!CC41="","-",MIR_2020!CC41)</f>
        <v>-</v>
      </c>
      <c r="CF33" s="73" t="str">
        <f>IF(MIR_2020!CD41="","-",MIR_2020!CD41)</f>
        <v>-</v>
      </c>
      <c r="CG33" s="73" t="str">
        <f>IF(MIR_2020!CE41="","-",MIR_2020!CE41)</f>
        <v>-</v>
      </c>
      <c r="CH33" s="120" t="str">
        <f>IF(MIR_2020!CF41="","-",MIR_2020!CF41)</f>
        <v>Actividad asociada a gasto administrativo</v>
      </c>
      <c r="CI33" s="120" t="str">
        <f>IF(MIR_2020!CG41="","-",MIR_2020!CG41)</f>
        <v>-</v>
      </c>
      <c r="CJ33" s="73" t="str">
        <f>IF(MIR_2020!CH41="","-",MIR_2020!CH41)</f>
        <v>-</v>
      </c>
      <c r="CK33" s="73" t="str">
        <f>IF(MIR_2020!CI41="","-",MIR_2020!CI41)</f>
        <v>-</v>
      </c>
      <c r="CL33" s="73" t="str">
        <f>IF(MIR_2020!CJ41="","-",MIR_2020!CJ41)</f>
        <v>-</v>
      </c>
      <c r="CM33" s="73" t="str">
        <f>IF(MIR_2020!CK41="","-",MIR_2020!CK41)</f>
        <v>-</v>
      </c>
      <c r="CN33" s="73" t="str">
        <f>IF(MIR_2020!CL41="","-",MIR_2020!CL41)</f>
        <v>-</v>
      </c>
      <c r="CO33" s="120" t="str">
        <f>IF(MIR_2020!CM41="","-",MIR_2020!CM41)</f>
        <v>Actividad asociada a gasto administrativo</v>
      </c>
      <c r="CP33" s="120" t="str">
        <f>IF(MIR_2020!CN41="","-",MIR_2020!CN41)</f>
        <v>-</v>
      </c>
      <c r="CQ33" s="73" t="str">
        <f>IF(MIR_2020!CO41="","-",MIR_2020!CO41)</f>
        <v>-</v>
      </c>
      <c r="CR33" s="73" t="str">
        <f>IF(MIR_2020!CP41="","-",MIR_2020!CP41)</f>
        <v>-</v>
      </c>
      <c r="CS33" s="73" t="str">
        <f>IF(MIR_2020!CQ41="","-",MIR_2020!CQ41)</f>
        <v>-</v>
      </c>
      <c r="CT33" s="73" t="str">
        <f>IF(MIR_2020!CR41="","-",MIR_2020!CR41)</f>
        <v>-</v>
      </c>
      <c r="CU33" s="73" t="str">
        <f>IF(MIR_2020!CS41="","-",MIR_2020!CS41)</f>
        <v>-</v>
      </c>
    </row>
    <row r="34" spans="1:99" s="67" customFormat="1" ht="12.75" x14ac:dyDescent="0.3">
      <c r="A34" s="66">
        <f>+VLOOKUP($D34,Catálogos!$A$14:$E$40,5,0)</f>
        <v>2</v>
      </c>
      <c r="B34" s="68" t="str">
        <f>+VLOOKUP(D34,Catálogos!$A$14:$C$40,3,FALSE)</f>
        <v>Promover el pleno ejercicio de los derechos de acceso a la información pública y de protección de datos personales, así como la transparencia y apertura de las instituciones públicas.</v>
      </c>
      <c r="C34" s="68" t="str">
        <f>+VLOOKUP(D34,Catálogos!$A$14:$F$40,6,FALSE)</f>
        <v>Presidencia</v>
      </c>
      <c r="D34" s="67" t="str">
        <f>+MID(MIR_2020!$D$6,1,3)</f>
        <v>170</v>
      </c>
      <c r="E34" s="68" t="str">
        <f>+MID(MIR_2020!$D$6,7,150)</f>
        <v>Dirección General de Comunicación Social y Difusión</v>
      </c>
      <c r="F34" s="67" t="str">
        <f>IF(MIR_2020!B42=0,F33,MIR_2020!B42)</f>
        <v>GOA09</v>
      </c>
      <c r="G34" s="67" t="str">
        <f>IF(MIR_2020!C42=0,G33,MIR_2020!C42)</f>
        <v>Actividad</v>
      </c>
      <c r="H34" s="68" t="str">
        <f>IF(MIR_2020!D42="",H33,MIR_2020!D42)</f>
        <v>2.2 Aplicación de una encuesta institucional de diagnóstico de los instrumentos de comunicación interna y el impacto de sus mensajes entre el personal del Instituto.</v>
      </c>
      <c r="I34" s="68" t="str">
        <f>+MIR_2020!E42</f>
        <v>Porcentaje de cumplimiento de las actividades calendarizadas para la aplicación de la encuesta de diagnóstico de instrumentos de comunicación interna.</v>
      </c>
      <c r="J34" s="68" t="str">
        <f>+MIR_2020!F42</f>
        <v>Mide, de acuerdo con lo planteado en la Política General de Comunicación Social, el avance logrado con respecto al calendario de actividades propuesto para la aplicación de la encuesta de diagnóstico de instrumentos de comunicación interna.</v>
      </c>
      <c r="K34" s="68" t="str">
        <f>+MIR_2020!G42</f>
        <v>(Número de actividades contempladas en el calendario para la aplicación de la encuesta finalizadas  / Número total de actividades contempladas en el calendario para la aplicación de la encuesta) * 100</v>
      </c>
      <c r="L34" s="68" t="str">
        <f>+MIR_2020!H42</f>
        <v>Número de actividades contempladas en el calendario para la aplicación de la Encuesta INAI de Instrumentos de Comunicación Interna finalizadas: Acciones ya concluidas dentro del calendario de actividades para la aplicación de la encuesta.</v>
      </c>
      <c r="M34" s="68" t="str">
        <f>+MIR_2020!I42</f>
        <v xml:space="preserve">Número total de actividades contempladas en el calendario para la aplicación de la Encuesta INAI de Instrumentos de Comunicación Interna: Suma de todas las acciones planteadas para la aplicación de la encuesta, mismas que inician con la elaboración del instrumento y concluyen con la obtención de resultados.
</v>
      </c>
      <c r="N34" s="68">
        <f>+MIR_2020!J42</f>
        <v>0</v>
      </c>
      <c r="O34" s="68">
        <f>+MIR_2020!K42</f>
        <v>0</v>
      </c>
      <c r="P34" s="68">
        <f>+MIR_2020!L42</f>
        <v>0</v>
      </c>
      <c r="Q34" s="68">
        <f>+MIR_2020!M42</f>
        <v>0</v>
      </c>
      <c r="R34" s="68">
        <f>+MIR_2020!N42</f>
        <v>0</v>
      </c>
      <c r="S34" s="68">
        <f>+MIR_2020!O42</f>
        <v>0</v>
      </c>
      <c r="T34" s="68">
        <f>+MIR_2020!P42</f>
        <v>0</v>
      </c>
      <c r="U34" s="68">
        <f>+MIR_2020!Q42</f>
        <v>0</v>
      </c>
      <c r="V34" s="68" t="str">
        <f>IF(MIR_2020!R42=0,V33,MIR_2020!R42)</f>
        <v>Anual</v>
      </c>
      <c r="W34" s="68" t="str">
        <f>IF(MIR_2020!S42=0,W33,MIR_2020!S42)</f>
        <v>Porcentaje</v>
      </c>
      <c r="X34" s="68" t="str">
        <f>+MIR_2020!V42</f>
        <v>Eficacia</v>
      </c>
      <c r="Y34" s="68" t="str">
        <f>+MIR_2020!W42</f>
        <v>Gestión</v>
      </c>
      <c r="Z34" s="68" t="str">
        <f>+MIR_2020!X42</f>
        <v>- Resultados de la Encuesta de medios de comunicación interna que obra en los expedientes de la DGCSD.
- Resultados de la Encuesta de instrumentos de comunicación interna, disponibles en www.intranet.inai.org.mx</v>
      </c>
      <c r="AA34" s="68" t="str">
        <f>IF(AND(MIR_2020!Y42="",H34=H33),AA33,MIR_2020!Y42)</f>
        <v>Los resultados de la encuesta son obtenidos en tiempo y forma.</v>
      </c>
      <c r="AB34" s="68" t="str">
        <f>+MIR_2020!Z42</f>
        <v>Relativo</v>
      </c>
      <c r="AC34" s="68" t="str">
        <f>+MIR_2020!AA42</f>
        <v>Acumulada</v>
      </c>
      <c r="AD34" s="68" t="str">
        <f>+MIR_2020!AB42</f>
        <v>Ascendente</v>
      </c>
      <c r="AE34" s="76">
        <f>+MIR_2020!AC42</f>
        <v>43831</v>
      </c>
      <c r="AF34" s="76">
        <f>+MIR_2020!AD42</f>
        <v>44196</v>
      </c>
      <c r="AG34" s="67">
        <f>+MIR_2020!AE42</f>
        <v>100</v>
      </c>
      <c r="AH34" s="67">
        <f>+MIR_2020!AF42</f>
        <v>2016</v>
      </c>
      <c r="AI34" s="67" t="str">
        <f>+MIR_2020!AG42</f>
        <v>La línea base se calculó con información de las actividades de 2016.</v>
      </c>
      <c r="AJ34" s="67">
        <f>+MIR_2020!AH42</f>
        <v>100</v>
      </c>
      <c r="AK34" s="67">
        <f>+MIR_2020!AN42</f>
        <v>0</v>
      </c>
      <c r="AL34" s="67" t="str">
        <f ca="1">IF(MIR_2020!AO42="","-",IF(AN34="No aplica","-",IF(MIR_2020!AO42="Sin avance","Sin avance",IF(MIR_2020!AO42&lt;&gt;"Sin avance",IFERROR(_xlfn.FORMULATEXT(MIR_2020!AO42),CONCATENATE("=",MIR_2020!AO42)),"0"))))</f>
        <v>-</v>
      </c>
      <c r="AM34" s="67" t="str">
        <f ca="1">+MIR_2020!AP42</f>
        <v>No aplica</v>
      </c>
      <c r="AN34" s="67" t="str">
        <f ca="1">+MIR_2020!AQ42</f>
        <v>No aplica</v>
      </c>
      <c r="AO34" s="67" t="str">
        <f ca="1">+MIR_2020!AR42</f>
        <v>No aplica</v>
      </c>
      <c r="AP34" s="77" t="str">
        <f>IF(MIR_2020!AS42="","-",MIR_2020!AS42)</f>
        <v>-</v>
      </c>
      <c r="AQ34" s="67">
        <f>+MIR_2020!AT42</f>
        <v>0</v>
      </c>
      <c r="AR34" s="67" t="str">
        <f ca="1">+IF(MIR_2020!AU42="","-",IF(AT34="No aplica","-",IF(MIR_2020!AU42="Sin avance","Sin avance",IF(MIR_2020!AU42&lt;&gt;"Sin avance",IFERROR(_xlfn.FORMULATEXT(MIR_2020!AU42),CONCATENATE("=",MIR_2020!AU42)),"0"))))</f>
        <v>-</v>
      </c>
      <c r="AS34" s="67" t="str">
        <f ca="1">+MIR_2020!AV42</f>
        <v>No aplica</v>
      </c>
      <c r="AT34" s="67" t="str">
        <f ca="1">+MIR_2020!AW42</f>
        <v>No aplica</v>
      </c>
      <c r="AU34" s="67" t="str">
        <f ca="1">+MIR_2020!AX42</f>
        <v>No aplica</v>
      </c>
      <c r="AV34" s="77" t="str">
        <f>IF(MIR_2020!AY42="","-",MIR_2020!AY42)</f>
        <v>-</v>
      </c>
      <c r="AW34" s="67">
        <f>+MIR_2020!AZ42</f>
        <v>0</v>
      </c>
      <c r="AX34" s="69" t="str">
        <f ca="1">+IF(MIR_2020!BA42="","-",IF(AZ34="No aplica","-",IF(MIR_2020!BA42="Sin avance","Sin avance",IF(MIR_2020!BA42&lt;&gt;"Sin avance",IFERROR(_xlfn.FORMULATEXT(MIR_2020!BA42),CONCATENATE("=",MIR_2020!BA42)),"0"))))</f>
        <v>-</v>
      </c>
      <c r="AY34" s="67" t="str">
        <f ca="1">+MIR_2020!BB42</f>
        <v>No aplica</v>
      </c>
      <c r="AZ34" s="67" t="str">
        <f ca="1">+MIR_2020!BC42</f>
        <v>No aplica</v>
      </c>
      <c r="BA34" s="67" t="str">
        <f ca="1">+MIR_2020!BD42</f>
        <v>No aplica</v>
      </c>
      <c r="BB34" s="77" t="str">
        <f>IF(MIR_2020!BE42="","-",MIR_2020!BE42)</f>
        <v>-</v>
      </c>
      <c r="BC34" s="67">
        <f>+MIR_2020!BF42</f>
        <v>0</v>
      </c>
      <c r="BD34" s="67" t="str">
        <f ca="1">+IF(MIR_2020!BG42="","-",IF(BF34="No aplica","-",IF(MIR_2020!BG42="Sin avance","Sin avance",IF(MIR_2020!BG42&lt;&gt;"Sin avance",IFERROR(_xlfn.FORMULATEXT(MIR_2020!BG42),CONCATENATE("=",MIR_2020!BG42)),"0"))))</f>
        <v>-</v>
      </c>
      <c r="BE34" s="67" t="str">
        <f ca="1">+MIR_2020!BH42</f>
        <v>No aplica</v>
      </c>
      <c r="BF34" s="67" t="str">
        <f ca="1">+MIR_2020!BI42</f>
        <v>No aplica</v>
      </c>
      <c r="BG34" s="67" t="str">
        <f ca="1">+MIR_2020!BJ42</f>
        <v>No aplica</v>
      </c>
      <c r="BH34" s="77" t="str">
        <f>IF(MIR_2020!BK42="","-",MIR_2020!BK42)</f>
        <v>-</v>
      </c>
      <c r="BI34" s="67">
        <f>+MIR_2020!AH42</f>
        <v>100</v>
      </c>
      <c r="BJ34" s="70" t="str">
        <f ca="1">+IF(MIR_2020!AI42="","-",IF(BL34="No aplica","-",IF(MIR_2020!AI42="Sin avance","Sin avance",IF(MIR_2020!AI42&lt;&gt;"Sin avance",IFERROR(_xlfn.FORMULATEXT(MIR_2020!AI42),CONCATENATE("=",MIR_2020!AI42)),"-"))))</f>
        <v>-</v>
      </c>
      <c r="BK34" s="67" t="str">
        <f ca="1">+MIR_2020!AJ42</f>
        <v/>
      </c>
      <c r="BL34" s="67" t="str">
        <f ca="1">+MIR_2020!AK42</f>
        <v>Ingresar meta alcanzada</v>
      </c>
      <c r="BM34" s="67" t="str">
        <f ca="1">+MIR_2020!AL42</f>
        <v/>
      </c>
      <c r="BN34" s="77" t="str">
        <f>IF(MIR_2020!AM42="","-",MIR_2020!AM42)</f>
        <v>-</v>
      </c>
      <c r="BO34" s="120" t="str">
        <f>IF(MIR_2020!BL42="","-",MIR_2020!BL42)</f>
        <v>Actividad asociada a gasto administrativo</v>
      </c>
      <c r="BP34" s="120" t="str">
        <f>IF(MIR_2020!BM42="","-",MIR_2020!BM42)</f>
        <v>-</v>
      </c>
      <c r="BQ34" s="120" t="str">
        <f>IF(MIR_2020!BN42="","-",MIR_2020!BN42)</f>
        <v>-</v>
      </c>
      <c r="BR34" s="120" t="str">
        <f>IF(MIR_2020!BO42="","-",MIR_2020!BO42)</f>
        <v>-</v>
      </c>
      <c r="BS34" s="73" t="str">
        <f>IF(MIR_2020!BP42="","-",MIR_2020!BP42)</f>
        <v>-</v>
      </c>
      <c r="BT34" s="120" t="str">
        <f>IF(MIR_2020!BR42="","-",MIR_2020!BR42)</f>
        <v>Actividad asociada a gasto administrativo</v>
      </c>
      <c r="BU34" s="120" t="str">
        <f>IF(MIR_2020!BS42="","-",MIR_2020!BS42)</f>
        <v>-</v>
      </c>
      <c r="BV34" s="73" t="str">
        <f>IF(MIR_2020!BT42="","-",MIR_2020!BT42)</f>
        <v>-</v>
      </c>
      <c r="BW34" s="73" t="str">
        <f>IF(MIR_2020!BU42="","-",MIR_2020!BU42)</f>
        <v>-</v>
      </c>
      <c r="BX34" s="73" t="str">
        <f>IF(MIR_2020!BV42="","-",MIR_2020!BV42)</f>
        <v>-</v>
      </c>
      <c r="BY34" s="73" t="str">
        <f>IF(MIR_2020!BW42="","-",MIR_2020!BW42)</f>
        <v>-</v>
      </c>
      <c r="BZ34" s="73" t="str">
        <f>IF(MIR_2020!BX42="","-",MIR_2020!BX42)</f>
        <v>-</v>
      </c>
      <c r="CA34" s="120" t="str">
        <f>IF(MIR_2020!BY42="","-",MIR_2020!BY42)</f>
        <v>Actividad asociada a gasto administrativo</v>
      </c>
      <c r="CB34" s="120" t="str">
        <f>IF(MIR_2020!BZ42="","-",MIR_2020!BZ42)</f>
        <v>-</v>
      </c>
      <c r="CC34" s="73" t="str">
        <f>IF(MIR_2020!CA42="","-",MIR_2020!CA42)</f>
        <v>-</v>
      </c>
      <c r="CD34" s="73" t="str">
        <f>IF(MIR_2020!CB42="","-",MIR_2020!CB42)</f>
        <v>-</v>
      </c>
      <c r="CE34" s="73" t="str">
        <f>IF(MIR_2020!CC42="","-",MIR_2020!CC42)</f>
        <v>-</v>
      </c>
      <c r="CF34" s="73" t="str">
        <f>IF(MIR_2020!CD42="","-",MIR_2020!CD42)</f>
        <v>-</v>
      </c>
      <c r="CG34" s="73" t="str">
        <f>IF(MIR_2020!CE42="","-",MIR_2020!CE42)</f>
        <v>-</v>
      </c>
      <c r="CH34" s="120" t="str">
        <f>IF(MIR_2020!CF42="","-",MIR_2020!CF42)</f>
        <v>Actividad asociada a gasto administrativo</v>
      </c>
      <c r="CI34" s="120" t="str">
        <f>IF(MIR_2020!CG42="","-",MIR_2020!CG42)</f>
        <v>-</v>
      </c>
      <c r="CJ34" s="73" t="str">
        <f>IF(MIR_2020!CH42="","-",MIR_2020!CH42)</f>
        <v>-</v>
      </c>
      <c r="CK34" s="73" t="str">
        <f>IF(MIR_2020!CI42="","-",MIR_2020!CI42)</f>
        <v>-</v>
      </c>
      <c r="CL34" s="73" t="str">
        <f>IF(MIR_2020!CJ42="","-",MIR_2020!CJ42)</f>
        <v>-</v>
      </c>
      <c r="CM34" s="73" t="str">
        <f>IF(MIR_2020!CK42="","-",MIR_2020!CK42)</f>
        <v>-</v>
      </c>
      <c r="CN34" s="73" t="str">
        <f>IF(MIR_2020!CL42="","-",MIR_2020!CL42)</f>
        <v>-</v>
      </c>
      <c r="CO34" s="120" t="str">
        <f>IF(MIR_2020!CM42="","-",MIR_2020!CM42)</f>
        <v>Actividad asociada a gasto administrativo</v>
      </c>
      <c r="CP34" s="120" t="str">
        <f>IF(MIR_2020!CN42="","-",MIR_2020!CN42)</f>
        <v>-</v>
      </c>
      <c r="CQ34" s="73" t="str">
        <f>IF(MIR_2020!CO42="","-",MIR_2020!CO42)</f>
        <v>-</v>
      </c>
      <c r="CR34" s="73" t="str">
        <f>IF(MIR_2020!CP42="","-",MIR_2020!CP42)</f>
        <v>-</v>
      </c>
      <c r="CS34" s="73" t="str">
        <f>IF(MIR_2020!CQ42="","-",MIR_2020!CQ42)</f>
        <v>-</v>
      </c>
      <c r="CT34" s="73" t="str">
        <f>IF(MIR_2020!CR42="","-",MIR_2020!CR42)</f>
        <v>-</v>
      </c>
      <c r="CU34" s="73" t="str">
        <f>IF(MIR_2020!CS42="","-",MIR_2020!CS42)</f>
        <v>-</v>
      </c>
    </row>
    <row r="35" spans="1:99" s="67" customFormat="1" ht="12.75" x14ac:dyDescent="0.3">
      <c r="A35" s="66">
        <f>+VLOOKUP($D35,Catálogos!$A$14:$E$40,5,0)</f>
        <v>2</v>
      </c>
      <c r="B35" s="68" t="str">
        <f>+VLOOKUP(D35,Catálogos!$A$14:$C$40,3,FALSE)</f>
        <v>Promover el pleno ejercicio de los derechos de acceso a la información pública y de protección de datos personales, así como la transparencia y apertura de las instituciones públicas.</v>
      </c>
      <c r="C35" s="68" t="str">
        <f>+VLOOKUP(D35,Catálogos!$A$14:$F$40,6,FALSE)</f>
        <v>Presidencia</v>
      </c>
      <c r="D35" s="67" t="str">
        <f>+MID(MIR_2020!$D$6,1,3)</f>
        <v>170</v>
      </c>
      <c r="E35" s="68" t="str">
        <f>+MID(MIR_2020!$D$6,7,150)</f>
        <v>Dirección General de Comunicación Social y Difusión</v>
      </c>
      <c r="F35" s="67" t="str">
        <f>IF(MIR_2020!B43=0,F34,MIR_2020!B43)</f>
        <v>GOA09</v>
      </c>
      <c r="G35" s="67" t="str">
        <f>IF(MIR_2020!C43=0,G34,MIR_2020!C43)</f>
        <v>Actividad</v>
      </c>
      <c r="H35" s="68" t="str">
        <f>IF(MIR_2020!D43="",H34,MIR_2020!D43)</f>
        <v>2.2 Aplicación de una encuesta institucional de diagnóstico de los instrumentos de comunicación interna y el impacto de sus mensajes entre el personal del Instituto.</v>
      </c>
      <c r="I35" s="68">
        <f>+MIR_2020!E43</f>
        <v>0</v>
      </c>
      <c r="J35" s="68">
        <f>+MIR_2020!F43</f>
        <v>0</v>
      </c>
      <c r="K35" s="68">
        <f>+MIR_2020!G43</f>
        <v>0</v>
      </c>
      <c r="L35" s="68">
        <f>+MIR_2020!H43</f>
        <v>0</v>
      </c>
      <c r="M35" s="68">
        <f>+MIR_2020!I43</f>
        <v>0</v>
      </c>
      <c r="N35" s="68">
        <f>+MIR_2020!J43</f>
        <v>0</v>
      </c>
      <c r="O35" s="68">
        <f>+MIR_2020!K43</f>
        <v>0</v>
      </c>
      <c r="P35" s="68">
        <f>+MIR_2020!L43</f>
        <v>0</v>
      </c>
      <c r="Q35" s="68">
        <f>+MIR_2020!M43</f>
        <v>0</v>
      </c>
      <c r="R35" s="68">
        <f>+MIR_2020!N43</f>
        <v>0</v>
      </c>
      <c r="S35" s="68">
        <f>+MIR_2020!O43</f>
        <v>0</v>
      </c>
      <c r="T35" s="68">
        <f>+MIR_2020!P43</f>
        <v>0</v>
      </c>
      <c r="U35" s="68">
        <f>+MIR_2020!Q43</f>
        <v>0</v>
      </c>
      <c r="V35" s="68" t="str">
        <f>IF(MIR_2020!R43=0,V34,MIR_2020!R43)</f>
        <v>Anual</v>
      </c>
      <c r="W35" s="68" t="str">
        <f>IF(MIR_2020!S43=0,W34,MIR_2020!S43)</f>
        <v>Porcentaje</v>
      </c>
      <c r="X35" s="68">
        <f>+MIR_2020!V43</f>
        <v>0</v>
      </c>
      <c r="Y35" s="68">
        <f>+MIR_2020!W43</f>
        <v>0</v>
      </c>
      <c r="Z35" s="68">
        <f>+MIR_2020!X43</f>
        <v>0</v>
      </c>
      <c r="AA35" s="68" t="str">
        <f>IF(AND(MIR_2020!Y43="",H35=H34),AA34,MIR_2020!Y43)</f>
        <v>Los resultados de la encuesta son obtenidos en tiempo y forma.</v>
      </c>
      <c r="AB35" s="68">
        <f>+MIR_2020!Z43</f>
        <v>0</v>
      </c>
      <c r="AC35" s="68">
        <f>+MIR_2020!AA43</f>
        <v>0</v>
      </c>
      <c r="AD35" s="68">
        <f>+MIR_2020!AB43</f>
        <v>0</v>
      </c>
      <c r="AE35" s="76">
        <f>+MIR_2020!AC43</f>
        <v>0</v>
      </c>
      <c r="AF35" s="76">
        <f>+MIR_2020!AD43</f>
        <v>0</v>
      </c>
      <c r="AG35" s="67">
        <f>+MIR_2020!AE43</f>
        <v>0</v>
      </c>
      <c r="AH35" s="67">
        <f>+MIR_2020!AF43</f>
        <v>0</v>
      </c>
      <c r="AI35" s="67">
        <f>+MIR_2020!AG43</f>
        <v>0</v>
      </c>
      <c r="AJ35" s="67">
        <f>+MIR_2020!AH43</f>
        <v>0</v>
      </c>
      <c r="AK35" s="67">
        <f>+MIR_2020!AN43</f>
        <v>0</v>
      </c>
      <c r="AL35" s="67" t="str">
        <f ca="1">IF(MIR_2020!AO43="","-",IF(AN35="No aplica","-",IF(MIR_2020!AO43="Sin avance","Sin avance",IF(MIR_2020!AO43&lt;&gt;"Sin avance",IFERROR(_xlfn.FORMULATEXT(MIR_2020!AO43),CONCATENATE("=",MIR_2020!AO43)),"0"))))</f>
        <v>-</v>
      </c>
      <c r="AM35" s="67">
        <f>+MIR_2020!AP43</f>
        <v>0</v>
      </c>
      <c r="AN35" s="67">
        <f>+MIR_2020!AQ43</f>
        <v>0</v>
      </c>
      <c r="AO35" s="67">
        <f>+MIR_2020!AR43</f>
        <v>0</v>
      </c>
      <c r="AP35" s="77" t="str">
        <f>IF(MIR_2020!AS43="","-",MIR_2020!AS43)</f>
        <v>-</v>
      </c>
      <c r="AQ35" s="67">
        <f>+MIR_2020!AT43</f>
        <v>0</v>
      </c>
      <c r="AR35" s="67" t="str">
        <f ca="1">+IF(MIR_2020!AU43="","-",IF(AT35="No aplica","-",IF(MIR_2020!AU43="Sin avance","Sin avance",IF(MIR_2020!AU43&lt;&gt;"Sin avance",IFERROR(_xlfn.FORMULATEXT(MIR_2020!AU43),CONCATENATE("=",MIR_2020!AU43)),"0"))))</f>
        <v>-</v>
      </c>
      <c r="AS35" s="67">
        <f>+MIR_2020!AV43</f>
        <v>0</v>
      </c>
      <c r="AT35" s="67">
        <f>+MIR_2020!AW43</f>
        <v>0</v>
      </c>
      <c r="AU35" s="67">
        <f>+MIR_2020!AX43</f>
        <v>0</v>
      </c>
      <c r="AV35" s="77" t="str">
        <f>IF(MIR_2020!AY43="","-",MIR_2020!AY43)</f>
        <v>-</v>
      </c>
      <c r="AW35" s="67">
        <f>+MIR_2020!AZ43</f>
        <v>0</v>
      </c>
      <c r="AX35" s="69" t="str">
        <f ca="1">+IF(MIR_2020!BA43="","-",IF(AZ35="No aplica","-",IF(MIR_2020!BA43="Sin avance","Sin avance",IF(MIR_2020!BA43&lt;&gt;"Sin avance",IFERROR(_xlfn.FORMULATEXT(MIR_2020!BA43),CONCATENATE("=",MIR_2020!BA43)),"0"))))</f>
        <v>-</v>
      </c>
      <c r="AY35" s="67">
        <f>+MIR_2020!BB43</f>
        <v>0</v>
      </c>
      <c r="AZ35" s="67">
        <f>+MIR_2020!BC43</f>
        <v>0</v>
      </c>
      <c r="BA35" s="67">
        <f>+MIR_2020!BD43</f>
        <v>0</v>
      </c>
      <c r="BB35" s="77" t="str">
        <f>IF(MIR_2020!BE43="","-",MIR_2020!BE43)</f>
        <v>-</v>
      </c>
      <c r="BC35" s="67">
        <f>+MIR_2020!BF43</f>
        <v>0</v>
      </c>
      <c r="BD35" s="67" t="str">
        <f ca="1">+IF(MIR_2020!BG43="","-",IF(BF35="No aplica","-",IF(MIR_2020!BG43="Sin avance","Sin avance",IF(MIR_2020!BG43&lt;&gt;"Sin avance",IFERROR(_xlfn.FORMULATEXT(MIR_2020!BG43),CONCATENATE("=",MIR_2020!BG43)),"0"))))</f>
        <v>-</v>
      </c>
      <c r="BE35" s="67">
        <f>+MIR_2020!BH43</f>
        <v>0</v>
      </c>
      <c r="BF35" s="67">
        <f>+MIR_2020!BI43</f>
        <v>0</v>
      </c>
      <c r="BG35" s="67">
        <f>+MIR_2020!BJ43</f>
        <v>0</v>
      </c>
      <c r="BH35" s="77" t="str">
        <f>IF(MIR_2020!BK43="","-",MIR_2020!BK43)</f>
        <v>-</v>
      </c>
      <c r="BI35" s="67">
        <f>+MIR_2020!AH43</f>
        <v>0</v>
      </c>
      <c r="BJ35" s="70" t="str">
        <f ca="1">+IF(MIR_2020!AI43="","-",IF(BL35="No aplica","-",IF(MIR_2020!AI43="Sin avance","Sin avance",IF(MIR_2020!AI43&lt;&gt;"Sin avance",IFERROR(_xlfn.FORMULATEXT(MIR_2020!AI43),CONCATENATE("=",MIR_2020!AI43)),"-"))))</f>
        <v>-</v>
      </c>
      <c r="BK35" s="67">
        <f>+MIR_2020!AJ43</f>
        <v>0</v>
      </c>
      <c r="BL35" s="67">
        <f>+MIR_2020!AK43</f>
        <v>0</v>
      </c>
      <c r="BM35" s="67">
        <f>+MIR_2020!AL43</f>
        <v>0</v>
      </c>
      <c r="BN35" s="77" t="str">
        <f>IF(MIR_2020!AM43="","-",MIR_2020!AM43)</f>
        <v>-</v>
      </c>
      <c r="BO35" s="120" t="str">
        <f>IF(MIR_2020!BL43="","-",MIR_2020!BL43)</f>
        <v>-</v>
      </c>
      <c r="BP35" s="120" t="str">
        <f>IF(MIR_2020!BM43="","-",MIR_2020!BM43)</f>
        <v>-</v>
      </c>
      <c r="BQ35" s="120" t="str">
        <f>IF(MIR_2020!BN43="","-",MIR_2020!BN43)</f>
        <v>-</v>
      </c>
      <c r="BR35" s="120" t="str">
        <f>IF(MIR_2020!BO43="","-",MIR_2020!BO43)</f>
        <v>-</v>
      </c>
      <c r="BS35" s="73" t="str">
        <f>IF(MIR_2020!BP43="","-",MIR_2020!BP43)</f>
        <v>-</v>
      </c>
      <c r="BT35" s="120" t="str">
        <f>IF(MIR_2020!BR43="","-",MIR_2020!BR43)</f>
        <v>-</v>
      </c>
      <c r="BU35" s="120" t="str">
        <f>IF(MIR_2020!BS43="","-",MIR_2020!BS43)</f>
        <v>-</v>
      </c>
      <c r="BV35" s="73" t="str">
        <f>IF(MIR_2020!BT43="","-",MIR_2020!BT43)</f>
        <v>-</v>
      </c>
      <c r="BW35" s="73" t="str">
        <f>IF(MIR_2020!BU43="","-",MIR_2020!BU43)</f>
        <v>-</v>
      </c>
      <c r="BX35" s="73" t="str">
        <f>IF(MIR_2020!BV43="","-",MIR_2020!BV43)</f>
        <v>-</v>
      </c>
      <c r="BY35" s="73" t="str">
        <f>IF(MIR_2020!BW43="","-",MIR_2020!BW43)</f>
        <v>-</v>
      </c>
      <c r="BZ35" s="73" t="str">
        <f>IF(MIR_2020!BX43="","-",MIR_2020!BX43)</f>
        <v>-</v>
      </c>
      <c r="CA35" s="120" t="str">
        <f>IF(MIR_2020!BY43="","-",MIR_2020!BY43)</f>
        <v>-</v>
      </c>
      <c r="CB35" s="120" t="str">
        <f>IF(MIR_2020!BZ43="","-",MIR_2020!BZ43)</f>
        <v>-</v>
      </c>
      <c r="CC35" s="73" t="str">
        <f>IF(MIR_2020!CA43="","-",MIR_2020!CA43)</f>
        <v>-</v>
      </c>
      <c r="CD35" s="73" t="str">
        <f>IF(MIR_2020!CB43="","-",MIR_2020!CB43)</f>
        <v>-</v>
      </c>
      <c r="CE35" s="73" t="str">
        <f>IF(MIR_2020!CC43="","-",MIR_2020!CC43)</f>
        <v>-</v>
      </c>
      <c r="CF35" s="73" t="str">
        <f>IF(MIR_2020!CD43="","-",MIR_2020!CD43)</f>
        <v>-</v>
      </c>
      <c r="CG35" s="73" t="str">
        <f>IF(MIR_2020!CE43="","-",MIR_2020!CE43)</f>
        <v>-</v>
      </c>
      <c r="CH35" s="120" t="str">
        <f>IF(MIR_2020!CF43="","-",MIR_2020!CF43)</f>
        <v>-</v>
      </c>
      <c r="CI35" s="120" t="str">
        <f>IF(MIR_2020!CG43="","-",MIR_2020!CG43)</f>
        <v>-</v>
      </c>
      <c r="CJ35" s="73" t="str">
        <f>IF(MIR_2020!CH43="","-",MIR_2020!CH43)</f>
        <v>-</v>
      </c>
      <c r="CK35" s="73" t="str">
        <f>IF(MIR_2020!CI43="","-",MIR_2020!CI43)</f>
        <v>-</v>
      </c>
      <c r="CL35" s="73" t="str">
        <f>IF(MIR_2020!CJ43="","-",MIR_2020!CJ43)</f>
        <v>-</v>
      </c>
      <c r="CM35" s="73" t="str">
        <f>IF(MIR_2020!CK43="","-",MIR_2020!CK43)</f>
        <v>-</v>
      </c>
      <c r="CN35" s="73" t="str">
        <f>IF(MIR_2020!CL43="","-",MIR_2020!CL43)</f>
        <v>-</v>
      </c>
      <c r="CO35" s="120" t="str">
        <f>IF(MIR_2020!CM43="","-",MIR_2020!CM43)</f>
        <v>-</v>
      </c>
      <c r="CP35" s="120" t="str">
        <f>IF(MIR_2020!CN43="","-",MIR_2020!CN43)</f>
        <v>-</v>
      </c>
      <c r="CQ35" s="73" t="str">
        <f>IF(MIR_2020!CO43="","-",MIR_2020!CO43)</f>
        <v>-</v>
      </c>
      <c r="CR35" s="73" t="str">
        <f>IF(MIR_2020!CP43="","-",MIR_2020!CP43)</f>
        <v>-</v>
      </c>
      <c r="CS35" s="73" t="str">
        <f>IF(MIR_2020!CQ43="","-",MIR_2020!CQ43)</f>
        <v>-</v>
      </c>
      <c r="CT35" s="73" t="str">
        <f>IF(MIR_2020!CR43="","-",MIR_2020!CR43)</f>
        <v>-</v>
      </c>
      <c r="CU35" s="73" t="str">
        <f>IF(MIR_2020!CS43="","-",MIR_2020!CS43)</f>
        <v>-</v>
      </c>
    </row>
    <row r="36" spans="1:99" s="67" customFormat="1" ht="12.75" x14ac:dyDescent="0.3">
      <c r="A36" s="66">
        <f>+VLOOKUP($D36,Catálogos!$A$14:$E$40,5,0)</f>
        <v>2</v>
      </c>
      <c r="B36" s="68" t="str">
        <f>+VLOOKUP(D36,Catálogos!$A$14:$C$40,3,FALSE)</f>
        <v>Promover el pleno ejercicio de los derechos de acceso a la información pública y de protección de datos personales, así como la transparencia y apertura de las instituciones públicas.</v>
      </c>
      <c r="C36" s="68" t="str">
        <f>+VLOOKUP(D36,Catálogos!$A$14:$F$40,6,FALSE)</f>
        <v>Presidencia</v>
      </c>
      <c r="D36" s="67" t="str">
        <f>+MID(MIR_2020!$D$6,1,3)</f>
        <v>170</v>
      </c>
      <c r="E36" s="68" t="str">
        <f>+MID(MIR_2020!$D$6,7,150)</f>
        <v>Dirección General de Comunicación Social y Difusión</v>
      </c>
      <c r="F36" s="67" t="str">
        <f>IF(MIR_2020!B44=0,F35,MIR_2020!B44)</f>
        <v>GOA09</v>
      </c>
      <c r="G36" s="67" t="str">
        <f>IF(MIR_2020!C44=0,G35,MIR_2020!C44)</f>
        <v>Actividad</v>
      </c>
      <c r="H36" s="68" t="str">
        <f>IF(MIR_2020!D44="",H35,MIR_2020!D44)</f>
        <v>2.2 Aplicación de una encuesta institucional de diagnóstico de los instrumentos de comunicación interna y el impacto de sus mensajes entre el personal del Instituto.</v>
      </c>
      <c r="I36" s="68">
        <f>+MIR_2020!E44</f>
        <v>0</v>
      </c>
      <c r="J36" s="68">
        <f>+MIR_2020!F44</f>
        <v>0</v>
      </c>
      <c r="K36" s="68">
        <f>+MIR_2020!G44</f>
        <v>0</v>
      </c>
      <c r="L36" s="68">
        <f>+MIR_2020!H44</f>
        <v>0</v>
      </c>
      <c r="M36" s="68">
        <f>+MIR_2020!I44</f>
        <v>0</v>
      </c>
      <c r="N36" s="68">
        <f>+MIR_2020!J44</f>
        <v>0</v>
      </c>
      <c r="O36" s="68">
        <f>+MIR_2020!K44</f>
        <v>0</v>
      </c>
      <c r="P36" s="68">
        <f>+MIR_2020!L44</f>
        <v>0</v>
      </c>
      <c r="Q36" s="68">
        <f>+MIR_2020!M44</f>
        <v>0</v>
      </c>
      <c r="R36" s="68">
        <f>+MIR_2020!N44</f>
        <v>0</v>
      </c>
      <c r="S36" s="68">
        <f>+MIR_2020!O44</f>
        <v>0</v>
      </c>
      <c r="T36" s="68">
        <f>+MIR_2020!P44</f>
        <v>0</v>
      </c>
      <c r="U36" s="68">
        <f>+MIR_2020!Q44</f>
        <v>0</v>
      </c>
      <c r="V36" s="68" t="str">
        <f>IF(MIR_2020!R44=0,V35,MIR_2020!R44)</f>
        <v>Anual</v>
      </c>
      <c r="W36" s="68" t="str">
        <f>IF(MIR_2020!S44=0,W35,MIR_2020!S44)</f>
        <v>Porcentaje</v>
      </c>
      <c r="X36" s="68">
        <f>+MIR_2020!V44</f>
        <v>0</v>
      </c>
      <c r="Y36" s="68">
        <f>+MIR_2020!W44</f>
        <v>0</v>
      </c>
      <c r="Z36" s="68">
        <f>+MIR_2020!X44</f>
        <v>0</v>
      </c>
      <c r="AA36" s="68" t="str">
        <f>IF(AND(MIR_2020!Y44="",H36=H35),AA35,MIR_2020!Y44)</f>
        <v>Los resultados de la encuesta son obtenidos en tiempo y forma.</v>
      </c>
      <c r="AB36" s="68">
        <f>+MIR_2020!Z44</f>
        <v>0</v>
      </c>
      <c r="AC36" s="68">
        <f>+MIR_2020!AA44</f>
        <v>0</v>
      </c>
      <c r="AD36" s="68">
        <f>+MIR_2020!AB44</f>
        <v>0</v>
      </c>
      <c r="AE36" s="76">
        <f>+MIR_2020!AC44</f>
        <v>0</v>
      </c>
      <c r="AF36" s="76">
        <f>+MIR_2020!AD44</f>
        <v>0</v>
      </c>
      <c r="AG36" s="67">
        <f>+MIR_2020!AE44</f>
        <v>0</v>
      </c>
      <c r="AH36" s="67">
        <f>+MIR_2020!AF44</f>
        <v>0</v>
      </c>
      <c r="AI36" s="67">
        <f>+MIR_2020!AG44</f>
        <v>0</v>
      </c>
      <c r="AJ36" s="67">
        <f>+MIR_2020!AH44</f>
        <v>0</v>
      </c>
      <c r="AK36" s="67">
        <f>+MIR_2020!AN44</f>
        <v>0</v>
      </c>
      <c r="AL36" s="67" t="str">
        <f ca="1">IF(MIR_2020!AO44="","-",IF(AN36="No aplica","-",IF(MIR_2020!AO44="Sin avance","Sin avance",IF(MIR_2020!AO44&lt;&gt;"Sin avance",IFERROR(_xlfn.FORMULATEXT(MIR_2020!AO44),CONCATENATE("=",MIR_2020!AO44)),"0"))))</f>
        <v>-</v>
      </c>
      <c r="AM36" s="67">
        <f>+MIR_2020!AP44</f>
        <v>0</v>
      </c>
      <c r="AN36" s="67">
        <f>+MIR_2020!AQ44</f>
        <v>0</v>
      </c>
      <c r="AO36" s="67">
        <f>+MIR_2020!AR44</f>
        <v>0</v>
      </c>
      <c r="AP36" s="77" t="str">
        <f>IF(MIR_2020!AS44="","-",MIR_2020!AS44)</f>
        <v>-</v>
      </c>
      <c r="AQ36" s="67">
        <f>+MIR_2020!AT44</f>
        <v>0</v>
      </c>
      <c r="AR36" s="67" t="str">
        <f ca="1">+IF(MIR_2020!AU44="","-",IF(AT36="No aplica","-",IF(MIR_2020!AU44="Sin avance","Sin avance",IF(MIR_2020!AU44&lt;&gt;"Sin avance",IFERROR(_xlfn.FORMULATEXT(MIR_2020!AU44),CONCATENATE("=",MIR_2020!AU44)),"0"))))</f>
        <v>-</v>
      </c>
      <c r="AS36" s="67">
        <f>+MIR_2020!AV44</f>
        <v>0</v>
      </c>
      <c r="AT36" s="67">
        <f>+MIR_2020!AW44</f>
        <v>0</v>
      </c>
      <c r="AU36" s="67">
        <f>+MIR_2020!AX44</f>
        <v>0</v>
      </c>
      <c r="AV36" s="77" t="str">
        <f>IF(MIR_2020!AY44="","-",MIR_2020!AY44)</f>
        <v>-</v>
      </c>
      <c r="AW36" s="67">
        <f>+MIR_2020!AZ44</f>
        <v>0</v>
      </c>
      <c r="AX36" s="69" t="str">
        <f ca="1">+IF(MIR_2020!BA44="","-",IF(AZ36="No aplica","-",IF(MIR_2020!BA44="Sin avance","Sin avance",IF(MIR_2020!BA44&lt;&gt;"Sin avance",IFERROR(_xlfn.FORMULATEXT(MIR_2020!BA44),CONCATENATE("=",MIR_2020!BA44)),"0"))))</f>
        <v>-</v>
      </c>
      <c r="AY36" s="67">
        <f>+MIR_2020!BB44</f>
        <v>0</v>
      </c>
      <c r="AZ36" s="67">
        <f>+MIR_2020!BC44</f>
        <v>0</v>
      </c>
      <c r="BA36" s="67">
        <f>+MIR_2020!BD44</f>
        <v>0</v>
      </c>
      <c r="BB36" s="77" t="str">
        <f>IF(MIR_2020!BE44="","-",MIR_2020!BE44)</f>
        <v>-</v>
      </c>
      <c r="BC36" s="67">
        <f>+MIR_2020!BF44</f>
        <v>0</v>
      </c>
      <c r="BD36" s="67" t="str">
        <f ca="1">+IF(MIR_2020!BG44="","-",IF(BF36="No aplica","-",IF(MIR_2020!BG44="Sin avance","Sin avance",IF(MIR_2020!BG44&lt;&gt;"Sin avance",IFERROR(_xlfn.FORMULATEXT(MIR_2020!BG44),CONCATENATE("=",MIR_2020!BG44)),"0"))))</f>
        <v>-</v>
      </c>
      <c r="BE36" s="67">
        <f>+MIR_2020!BH44</f>
        <v>0</v>
      </c>
      <c r="BF36" s="67">
        <f>+MIR_2020!BI44</f>
        <v>0</v>
      </c>
      <c r="BG36" s="67">
        <f>+MIR_2020!BJ44</f>
        <v>0</v>
      </c>
      <c r="BH36" s="77" t="str">
        <f>IF(MIR_2020!BK44="","-",MIR_2020!BK44)</f>
        <v>-</v>
      </c>
      <c r="BI36" s="67">
        <f>+MIR_2020!AH44</f>
        <v>0</v>
      </c>
      <c r="BJ36" s="70" t="str">
        <f ca="1">+IF(MIR_2020!AI44="","-",IF(BL36="No aplica","-",IF(MIR_2020!AI44="Sin avance","Sin avance",IF(MIR_2020!AI44&lt;&gt;"Sin avance",IFERROR(_xlfn.FORMULATEXT(MIR_2020!AI44),CONCATENATE("=",MIR_2020!AI44)),"-"))))</f>
        <v>-</v>
      </c>
      <c r="BK36" s="67">
        <f>+MIR_2020!AJ44</f>
        <v>0</v>
      </c>
      <c r="BL36" s="67">
        <f>+MIR_2020!AK44</f>
        <v>0</v>
      </c>
      <c r="BM36" s="67">
        <f>+MIR_2020!AL44</f>
        <v>0</v>
      </c>
      <c r="BN36" s="77" t="str">
        <f>IF(MIR_2020!AM44="","-",MIR_2020!AM44)</f>
        <v>-</v>
      </c>
      <c r="BO36" s="120" t="str">
        <f>IF(MIR_2020!BL44="","-",MIR_2020!BL44)</f>
        <v>-</v>
      </c>
      <c r="BP36" s="120" t="str">
        <f>IF(MIR_2020!BM44="","-",MIR_2020!BM44)</f>
        <v>-</v>
      </c>
      <c r="BQ36" s="120" t="str">
        <f>IF(MIR_2020!BN44="","-",MIR_2020!BN44)</f>
        <v>-</v>
      </c>
      <c r="BR36" s="120" t="str">
        <f>IF(MIR_2020!BO44="","-",MIR_2020!BO44)</f>
        <v>-</v>
      </c>
      <c r="BS36" s="73" t="str">
        <f>IF(MIR_2020!BP44="","-",MIR_2020!BP44)</f>
        <v>-</v>
      </c>
      <c r="BT36" s="120" t="str">
        <f>IF(MIR_2020!BR44="","-",MIR_2020!BR44)</f>
        <v>-</v>
      </c>
      <c r="BU36" s="120" t="str">
        <f>IF(MIR_2020!BS44="","-",MIR_2020!BS44)</f>
        <v>-</v>
      </c>
      <c r="BV36" s="73" t="str">
        <f>IF(MIR_2020!BT44="","-",MIR_2020!BT44)</f>
        <v>-</v>
      </c>
      <c r="BW36" s="73" t="str">
        <f>IF(MIR_2020!BU44="","-",MIR_2020!BU44)</f>
        <v>-</v>
      </c>
      <c r="BX36" s="73" t="str">
        <f>IF(MIR_2020!BV44="","-",MIR_2020!BV44)</f>
        <v>-</v>
      </c>
      <c r="BY36" s="73" t="str">
        <f>IF(MIR_2020!BW44="","-",MIR_2020!BW44)</f>
        <v>-</v>
      </c>
      <c r="BZ36" s="73" t="str">
        <f>IF(MIR_2020!BX44="","-",MIR_2020!BX44)</f>
        <v>-</v>
      </c>
      <c r="CA36" s="120" t="str">
        <f>IF(MIR_2020!BY44="","-",MIR_2020!BY44)</f>
        <v>-</v>
      </c>
      <c r="CB36" s="120" t="str">
        <f>IF(MIR_2020!BZ44="","-",MIR_2020!BZ44)</f>
        <v>-</v>
      </c>
      <c r="CC36" s="73" t="str">
        <f>IF(MIR_2020!CA44="","-",MIR_2020!CA44)</f>
        <v>-</v>
      </c>
      <c r="CD36" s="73" t="str">
        <f>IF(MIR_2020!CB44="","-",MIR_2020!CB44)</f>
        <v>-</v>
      </c>
      <c r="CE36" s="73" t="str">
        <f>IF(MIR_2020!CC44="","-",MIR_2020!CC44)</f>
        <v>-</v>
      </c>
      <c r="CF36" s="73" t="str">
        <f>IF(MIR_2020!CD44="","-",MIR_2020!CD44)</f>
        <v>-</v>
      </c>
      <c r="CG36" s="73" t="str">
        <f>IF(MIR_2020!CE44="","-",MIR_2020!CE44)</f>
        <v>-</v>
      </c>
      <c r="CH36" s="120" t="str">
        <f>IF(MIR_2020!CF44="","-",MIR_2020!CF44)</f>
        <v>-</v>
      </c>
      <c r="CI36" s="120" t="str">
        <f>IF(MIR_2020!CG44="","-",MIR_2020!CG44)</f>
        <v>-</v>
      </c>
      <c r="CJ36" s="73" t="str">
        <f>IF(MIR_2020!CH44="","-",MIR_2020!CH44)</f>
        <v>-</v>
      </c>
      <c r="CK36" s="73" t="str">
        <f>IF(MIR_2020!CI44="","-",MIR_2020!CI44)</f>
        <v>-</v>
      </c>
      <c r="CL36" s="73" t="str">
        <f>IF(MIR_2020!CJ44="","-",MIR_2020!CJ44)</f>
        <v>-</v>
      </c>
      <c r="CM36" s="73" t="str">
        <f>IF(MIR_2020!CK44="","-",MIR_2020!CK44)</f>
        <v>-</v>
      </c>
      <c r="CN36" s="73" t="str">
        <f>IF(MIR_2020!CL44="","-",MIR_2020!CL44)</f>
        <v>-</v>
      </c>
      <c r="CO36" s="120" t="str">
        <f>IF(MIR_2020!CM44="","-",MIR_2020!CM44)</f>
        <v>-</v>
      </c>
      <c r="CP36" s="120" t="str">
        <f>IF(MIR_2020!CN44="","-",MIR_2020!CN44)</f>
        <v>-</v>
      </c>
      <c r="CQ36" s="73" t="str">
        <f>IF(MIR_2020!CO44="","-",MIR_2020!CO44)</f>
        <v>-</v>
      </c>
      <c r="CR36" s="73" t="str">
        <f>IF(MIR_2020!CP44="","-",MIR_2020!CP44)</f>
        <v>-</v>
      </c>
      <c r="CS36" s="73" t="str">
        <f>IF(MIR_2020!CQ44="","-",MIR_2020!CQ44)</f>
        <v>-</v>
      </c>
      <c r="CT36" s="73" t="str">
        <f>IF(MIR_2020!CR44="","-",MIR_2020!CR44)</f>
        <v>-</v>
      </c>
      <c r="CU36" s="73" t="str">
        <f>IF(MIR_2020!CS44="","-",MIR_2020!CS44)</f>
        <v>-</v>
      </c>
    </row>
    <row r="37" spans="1:99" s="67" customFormat="1" ht="12.75" x14ac:dyDescent="0.3">
      <c r="A37" s="66">
        <f>+VLOOKUP($D37,Catálogos!$A$14:$E$40,5,0)</f>
        <v>2</v>
      </c>
      <c r="B37" s="68" t="str">
        <f>+VLOOKUP(D37,Catálogos!$A$14:$C$40,3,FALSE)</f>
        <v>Promover el pleno ejercicio de los derechos de acceso a la información pública y de protección de datos personales, así como la transparencia y apertura de las instituciones públicas.</v>
      </c>
      <c r="C37" s="68" t="str">
        <f>+VLOOKUP(D37,Catálogos!$A$14:$F$40,6,FALSE)</f>
        <v>Presidencia</v>
      </c>
      <c r="D37" s="67" t="str">
        <f>+MID(MIR_2020!$D$6,1,3)</f>
        <v>170</v>
      </c>
      <c r="E37" s="68" t="str">
        <f>+MID(MIR_2020!$D$6,7,150)</f>
        <v>Dirección General de Comunicación Social y Difusión</v>
      </c>
      <c r="F37" s="67" t="str">
        <f>IF(MIR_2020!B45=0,F36,MIR_2020!B45)</f>
        <v>GOA09</v>
      </c>
      <c r="G37" s="67" t="str">
        <f>IF(MIR_2020!C45=0,G36,MIR_2020!C45)</f>
        <v>Actividad</v>
      </c>
      <c r="H37" s="68" t="str">
        <f>IF(MIR_2020!D45="",H36,MIR_2020!D45)</f>
        <v>2.2 Aplicación de una encuesta institucional de diagnóstico de los instrumentos de comunicación interna y el impacto de sus mensajes entre el personal del Instituto.</v>
      </c>
      <c r="I37" s="68">
        <f>+MIR_2020!E45</f>
        <v>0</v>
      </c>
      <c r="J37" s="68">
        <f>+MIR_2020!F45</f>
        <v>0</v>
      </c>
      <c r="K37" s="68">
        <f>+MIR_2020!G45</f>
        <v>0</v>
      </c>
      <c r="L37" s="68">
        <f>+MIR_2020!H45</f>
        <v>0</v>
      </c>
      <c r="M37" s="68">
        <f>+MIR_2020!I45</f>
        <v>0</v>
      </c>
      <c r="N37" s="68">
        <f>+MIR_2020!J45</f>
        <v>0</v>
      </c>
      <c r="O37" s="68">
        <f>+MIR_2020!K45</f>
        <v>0</v>
      </c>
      <c r="P37" s="68">
        <f>+MIR_2020!L45</f>
        <v>0</v>
      </c>
      <c r="Q37" s="68">
        <f>+MIR_2020!M45</f>
        <v>0</v>
      </c>
      <c r="R37" s="68">
        <f>+MIR_2020!N45</f>
        <v>0</v>
      </c>
      <c r="S37" s="68">
        <f>+MIR_2020!O45</f>
        <v>0</v>
      </c>
      <c r="T37" s="68">
        <f>+MIR_2020!P45</f>
        <v>0</v>
      </c>
      <c r="U37" s="68">
        <f>+MIR_2020!Q45</f>
        <v>0</v>
      </c>
      <c r="V37" s="68" t="str">
        <f>IF(MIR_2020!R45=0,V36,MIR_2020!R45)</f>
        <v>Anual</v>
      </c>
      <c r="W37" s="68" t="str">
        <f>IF(MIR_2020!S45=0,W36,MIR_2020!S45)</f>
        <v>Porcentaje</v>
      </c>
      <c r="X37" s="68">
        <f>+MIR_2020!V45</f>
        <v>0</v>
      </c>
      <c r="Y37" s="68">
        <f>+MIR_2020!W45</f>
        <v>0</v>
      </c>
      <c r="Z37" s="68">
        <f>+MIR_2020!X45</f>
        <v>0</v>
      </c>
      <c r="AA37" s="68" t="str">
        <f>IF(AND(MIR_2020!Y45="",H37=H36),AA36,MIR_2020!Y45)</f>
        <v>Los resultados de la encuesta son obtenidos en tiempo y forma.</v>
      </c>
      <c r="AB37" s="68">
        <f>+MIR_2020!Z45</f>
        <v>0</v>
      </c>
      <c r="AC37" s="68">
        <f>+MIR_2020!AA45</f>
        <v>0</v>
      </c>
      <c r="AD37" s="68">
        <f>+MIR_2020!AB45</f>
        <v>0</v>
      </c>
      <c r="AE37" s="76">
        <f>+MIR_2020!AC45</f>
        <v>0</v>
      </c>
      <c r="AF37" s="76">
        <f>+MIR_2020!AD45</f>
        <v>0</v>
      </c>
      <c r="AG37" s="67">
        <f>+MIR_2020!AE45</f>
        <v>0</v>
      </c>
      <c r="AH37" s="67">
        <f>+MIR_2020!AF45</f>
        <v>0</v>
      </c>
      <c r="AI37" s="67">
        <f>+MIR_2020!AG45</f>
        <v>0</v>
      </c>
      <c r="AJ37" s="67">
        <f>+MIR_2020!AH45</f>
        <v>0</v>
      </c>
      <c r="AK37" s="67">
        <f>+MIR_2020!AN45</f>
        <v>0</v>
      </c>
      <c r="AL37" s="67" t="str">
        <f ca="1">IF(MIR_2020!AO45="","-",IF(AN37="No aplica","-",IF(MIR_2020!AO45="Sin avance","Sin avance",IF(MIR_2020!AO45&lt;&gt;"Sin avance",IFERROR(_xlfn.FORMULATEXT(MIR_2020!AO45),CONCATENATE("=",MIR_2020!AO45)),"0"))))</f>
        <v>-</v>
      </c>
      <c r="AM37" s="67">
        <f>+MIR_2020!AP45</f>
        <v>0</v>
      </c>
      <c r="AN37" s="67">
        <f>+MIR_2020!AQ45</f>
        <v>0</v>
      </c>
      <c r="AO37" s="67">
        <f>+MIR_2020!AR45</f>
        <v>0</v>
      </c>
      <c r="AP37" s="77" t="str">
        <f>IF(MIR_2020!AS45="","-",MIR_2020!AS45)</f>
        <v>-</v>
      </c>
      <c r="AQ37" s="67">
        <f>+MIR_2020!AT45</f>
        <v>0</v>
      </c>
      <c r="AR37" s="67" t="str">
        <f ca="1">+IF(MIR_2020!AU45="","-",IF(AT37="No aplica","-",IF(MIR_2020!AU45="Sin avance","Sin avance",IF(MIR_2020!AU45&lt;&gt;"Sin avance",IFERROR(_xlfn.FORMULATEXT(MIR_2020!AU45),CONCATENATE("=",MIR_2020!AU45)),"0"))))</f>
        <v>-</v>
      </c>
      <c r="AS37" s="67">
        <f>+MIR_2020!AV45</f>
        <v>0</v>
      </c>
      <c r="AT37" s="67">
        <f>+MIR_2020!AW45</f>
        <v>0</v>
      </c>
      <c r="AU37" s="67">
        <f>+MIR_2020!AX45</f>
        <v>0</v>
      </c>
      <c r="AV37" s="77" t="str">
        <f>IF(MIR_2020!AY45="","-",MIR_2020!AY45)</f>
        <v>-</v>
      </c>
      <c r="AW37" s="67">
        <f>+MIR_2020!AZ45</f>
        <v>0</v>
      </c>
      <c r="AX37" s="69" t="str">
        <f ca="1">+IF(MIR_2020!BA45="","-",IF(AZ37="No aplica","-",IF(MIR_2020!BA45="Sin avance","Sin avance",IF(MIR_2020!BA45&lt;&gt;"Sin avance",IFERROR(_xlfn.FORMULATEXT(MIR_2020!BA45),CONCATENATE("=",MIR_2020!BA45)),"0"))))</f>
        <v>-</v>
      </c>
      <c r="AY37" s="67">
        <f>+MIR_2020!BB45</f>
        <v>0</v>
      </c>
      <c r="AZ37" s="67">
        <f>+MIR_2020!BC45</f>
        <v>0</v>
      </c>
      <c r="BA37" s="67">
        <f>+MIR_2020!BD45</f>
        <v>0</v>
      </c>
      <c r="BB37" s="77" t="str">
        <f>IF(MIR_2020!BE45="","-",MIR_2020!BE45)</f>
        <v>-</v>
      </c>
      <c r="BC37" s="67">
        <f>+MIR_2020!BF45</f>
        <v>0</v>
      </c>
      <c r="BD37" s="67" t="str">
        <f ca="1">+IF(MIR_2020!BG45="","-",IF(BF37="No aplica","-",IF(MIR_2020!BG45="Sin avance","Sin avance",IF(MIR_2020!BG45&lt;&gt;"Sin avance",IFERROR(_xlfn.FORMULATEXT(MIR_2020!BG45),CONCATENATE("=",MIR_2020!BG45)),"0"))))</f>
        <v>-</v>
      </c>
      <c r="BE37" s="67">
        <f>+MIR_2020!BH45</f>
        <v>0</v>
      </c>
      <c r="BF37" s="67">
        <f>+MIR_2020!BI45</f>
        <v>0</v>
      </c>
      <c r="BG37" s="67">
        <f>+MIR_2020!BJ45</f>
        <v>0</v>
      </c>
      <c r="BH37" s="77" t="str">
        <f>IF(MIR_2020!BK45="","-",MIR_2020!BK45)</f>
        <v>-</v>
      </c>
      <c r="BI37" s="67">
        <f>+MIR_2020!AH45</f>
        <v>0</v>
      </c>
      <c r="BJ37" s="70" t="str">
        <f ca="1">+IF(MIR_2020!AI45="","-",IF(BL37="No aplica","-",IF(MIR_2020!AI45="Sin avance","Sin avance",IF(MIR_2020!AI45&lt;&gt;"Sin avance",IFERROR(_xlfn.FORMULATEXT(MIR_2020!AI45),CONCATENATE("=",MIR_2020!AI45)),"-"))))</f>
        <v>-</v>
      </c>
      <c r="BK37" s="67">
        <f>+MIR_2020!AJ45</f>
        <v>0</v>
      </c>
      <c r="BL37" s="67">
        <f>+MIR_2020!AK45</f>
        <v>0</v>
      </c>
      <c r="BM37" s="67">
        <f>+MIR_2020!AL45</f>
        <v>0</v>
      </c>
      <c r="BN37" s="77" t="str">
        <f>IF(MIR_2020!AM45="","-",MIR_2020!AM45)</f>
        <v>-</v>
      </c>
      <c r="BO37" s="120" t="str">
        <f>IF(MIR_2020!BL45="","-",MIR_2020!BL45)</f>
        <v>-</v>
      </c>
      <c r="BP37" s="120" t="str">
        <f>IF(MIR_2020!BM45="","-",MIR_2020!BM45)</f>
        <v>-</v>
      </c>
      <c r="BQ37" s="120" t="str">
        <f>IF(MIR_2020!BN45="","-",MIR_2020!BN45)</f>
        <v>-</v>
      </c>
      <c r="BR37" s="120" t="str">
        <f>IF(MIR_2020!BO45="","-",MIR_2020!BO45)</f>
        <v>-</v>
      </c>
      <c r="BS37" s="73" t="str">
        <f>IF(MIR_2020!BP45="","-",MIR_2020!BP45)</f>
        <v>-</v>
      </c>
      <c r="BT37" s="120" t="str">
        <f>IF(MIR_2020!BR45="","-",MIR_2020!BR45)</f>
        <v>-</v>
      </c>
      <c r="BU37" s="120" t="str">
        <f>IF(MIR_2020!BS45="","-",MIR_2020!BS45)</f>
        <v>-</v>
      </c>
      <c r="BV37" s="73" t="str">
        <f>IF(MIR_2020!BT45="","-",MIR_2020!BT45)</f>
        <v>-</v>
      </c>
      <c r="BW37" s="73" t="str">
        <f>IF(MIR_2020!BU45="","-",MIR_2020!BU45)</f>
        <v>-</v>
      </c>
      <c r="BX37" s="73" t="str">
        <f>IF(MIR_2020!BV45="","-",MIR_2020!BV45)</f>
        <v>-</v>
      </c>
      <c r="BY37" s="73" t="str">
        <f>IF(MIR_2020!BW45="","-",MIR_2020!BW45)</f>
        <v>-</v>
      </c>
      <c r="BZ37" s="73" t="str">
        <f>IF(MIR_2020!BX45="","-",MIR_2020!BX45)</f>
        <v>-</v>
      </c>
      <c r="CA37" s="120" t="str">
        <f>IF(MIR_2020!BY45="","-",MIR_2020!BY45)</f>
        <v>-</v>
      </c>
      <c r="CB37" s="120" t="str">
        <f>IF(MIR_2020!BZ45="","-",MIR_2020!BZ45)</f>
        <v>-</v>
      </c>
      <c r="CC37" s="73" t="str">
        <f>IF(MIR_2020!CA45="","-",MIR_2020!CA45)</f>
        <v>-</v>
      </c>
      <c r="CD37" s="73" t="str">
        <f>IF(MIR_2020!CB45="","-",MIR_2020!CB45)</f>
        <v>-</v>
      </c>
      <c r="CE37" s="73" t="str">
        <f>IF(MIR_2020!CC45="","-",MIR_2020!CC45)</f>
        <v>-</v>
      </c>
      <c r="CF37" s="73" t="str">
        <f>IF(MIR_2020!CD45="","-",MIR_2020!CD45)</f>
        <v>-</v>
      </c>
      <c r="CG37" s="73" t="str">
        <f>IF(MIR_2020!CE45="","-",MIR_2020!CE45)</f>
        <v>-</v>
      </c>
      <c r="CH37" s="120" t="str">
        <f>IF(MIR_2020!CF45="","-",MIR_2020!CF45)</f>
        <v>-</v>
      </c>
      <c r="CI37" s="120" t="str">
        <f>IF(MIR_2020!CG45="","-",MIR_2020!CG45)</f>
        <v>-</v>
      </c>
      <c r="CJ37" s="73" t="str">
        <f>IF(MIR_2020!CH45="","-",MIR_2020!CH45)</f>
        <v>-</v>
      </c>
      <c r="CK37" s="73" t="str">
        <f>IF(MIR_2020!CI45="","-",MIR_2020!CI45)</f>
        <v>-</v>
      </c>
      <c r="CL37" s="73" t="str">
        <f>IF(MIR_2020!CJ45="","-",MIR_2020!CJ45)</f>
        <v>-</v>
      </c>
      <c r="CM37" s="73" t="str">
        <f>IF(MIR_2020!CK45="","-",MIR_2020!CK45)</f>
        <v>-</v>
      </c>
      <c r="CN37" s="73" t="str">
        <f>IF(MIR_2020!CL45="","-",MIR_2020!CL45)</f>
        <v>-</v>
      </c>
      <c r="CO37" s="120" t="str">
        <f>IF(MIR_2020!CM45="","-",MIR_2020!CM45)</f>
        <v>-</v>
      </c>
      <c r="CP37" s="120" t="str">
        <f>IF(MIR_2020!CN45="","-",MIR_2020!CN45)</f>
        <v>-</v>
      </c>
      <c r="CQ37" s="73" t="str">
        <f>IF(MIR_2020!CO45="","-",MIR_2020!CO45)</f>
        <v>-</v>
      </c>
      <c r="CR37" s="73" t="str">
        <f>IF(MIR_2020!CP45="","-",MIR_2020!CP45)</f>
        <v>-</v>
      </c>
      <c r="CS37" s="73" t="str">
        <f>IF(MIR_2020!CQ45="","-",MIR_2020!CQ45)</f>
        <v>-</v>
      </c>
      <c r="CT37" s="73" t="str">
        <f>IF(MIR_2020!CR45="","-",MIR_2020!CR45)</f>
        <v>-</v>
      </c>
      <c r="CU37" s="73" t="str">
        <f>IF(MIR_2020!CS45="","-",MIR_2020!CS45)</f>
        <v>-</v>
      </c>
    </row>
    <row r="38" spans="1:99" s="67" customFormat="1" ht="12.75" x14ac:dyDescent="0.3">
      <c r="A38" s="66">
        <f>+VLOOKUP($D38,Catálogos!$A$14:$E$40,5,0)</f>
        <v>2</v>
      </c>
      <c r="B38" s="68" t="str">
        <f>+VLOOKUP(D38,Catálogos!$A$14:$C$40,3,FALSE)</f>
        <v>Promover el pleno ejercicio de los derechos de acceso a la información pública y de protección de datos personales, así como la transparencia y apertura de las instituciones públicas.</v>
      </c>
      <c r="C38" s="68" t="str">
        <f>+VLOOKUP(D38,Catálogos!$A$14:$F$40,6,FALSE)</f>
        <v>Presidencia</v>
      </c>
      <c r="D38" s="67" t="str">
        <f>+MID(MIR_2020!$D$6,1,3)</f>
        <v>170</v>
      </c>
      <c r="E38" s="68" t="str">
        <f>+MID(MIR_2020!$D$6,7,150)</f>
        <v>Dirección General de Comunicación Social y Difusión</v>
      </c>
      <c r="F38" s="67" t="str">
        <f>IF(MIR_2020!B46=0,F37,MIR_2020!B46)</f>
        <v>GOA09</v>
      </c>
      <c r="G38" s="67" t="str">
        <f>IF(MIR_2020!C46=0,G37,MIR_2020!C46)</f>
        <v>Actividad</v>
      </c>
      <c r="H38" s="68" t="str">
        <f>IF(MIR_2020!D46="",H37,MIR_2020!D46)</f>
        <v>2.2 Aplicación de una encuesta institucional de diagnóstico de los instrumentos de comunicación interna y el impacto de sus mensajes entre el personal del Instituto.</v>
      </c>
      <c r="I38" s="68">
        <f>+MIR_2020!E46</f>
        <v>0</v>
      </c>
      <c r="J38" s="68">
        <f>+MIR_2020!F46</f>
        <v>0</v>
      </c>
      <c r="K38" s="68">
        <f>+MIR_2020!G46</f>
        <v>0</v>
      </c>
      <c r="L38" s="68">
        <f>+MIR_2020!H46</f>
        <v>0</v>
      </c>
      <c r="M38" s="68">
        <f>+MIR_2020!I46</f>
        <v>0</v>
      </c>
      <c r="N38" s="68">
        <f>+MIR_2020!J46</f>
        <v>0</v>
      </c>
      <c r="O38" s="68">
        <f>+MIR_2020!K46</f>
        <v>0</v>
      </c>
      <c r="P38" s="68">
        <f>+MIR_2020!L46</f>
        <v>0</v>
      </c>
      <c r="Q38" s="68">
        <f>+MIR_2020!M46</f>
        <v>0</v>
      </c>
      <c r="R38" s="68">
        <f>+MIR_2020!N46</f>
        <v>0</v>
      </c>
      <c r="S38" s="68">
        <f>+MIR_2020!O46</f>
        <v>0</v>
      </c>
      <c r="T38" s="68">
        <f>+MIR_2020!P46</f>
        <v>0</v>
      </c>
      <c r="U38" s="68">
        <f>+MIR_2020!Q46</f>
        <v>0</v>
      </c>
      <c r="V38" s="68" t="str">
        <f>IF(MIR_2020!R46=0,V37,MIR_2020!R46)</f>
        <v>Anual</v>
      </c>
      <c r="W38" s="68" t="str">
        <f>IF(MIR_2020!S46=0,W37,MIR_2020!S46)</f>
        <v>Porcentaje</v>
      </c>
      <c r="X38" s="68">
        <f>+MIR_2020!V46</f>
        <v>0</v>
      </c>
      <c r="Y38" s="68">
        <f>+MIR_2020!W46</f>
        <v>0</v>
      </c>
      <c r="Z38" s="68">
        <f>+MIR_2020!X46</f>
        <v>0</v>
      </c>
      <c r="AA38" s="68" t="str">
        <f>IF(AND(MIR_2020!Y46="",H38=H37),AA37,MIR_2020!Y46)</f>
        <v>Los resultados de la encuesta son obtenidos en tiempo y forma.</v>
      </c>
      <c r="AB38" s="68">
        <f>+MIR_2020!Z46</f>
        <v>0</v>
      </c>
      <c r="AC38" s="68">
        <f>+MIR_2020!AA46</f>
        <v>0</v>
      </c>
      <c r="AD38" s="68">
        <f>+MIR_2020!AB46</f>
        <v>0</v>
      </c>
      <c r="AE38" s="76">
        <f>+MIR_2020!AC46</f>
        <v>0</v>
      </c>
      <c r="AF38" s="76">
        <f>+MIR_2020!AD46</f>
        <v>0</v>
      </c>
      <c r="AG38" s="67">
        <f>+MIR_2020!AE46</f>
        <v>0</v>
      </c>
      <c r="AH38" s="67">
        <f>+MIR_2020!AF46</f>
        <v>0</v>
      </c>
      <c r="AI38" s="67">
        <f>+MIR_2020!AG46</f>
        <v>0</v>
      </c>
      <c r="AJ38" s="67">
        <f>+MIR_2020!AH46</f>
        <v>0</v>
      </c>
      <c r="AK38" s="67">
        <f>+MIR_2020!AN46</f>
        <v>0</v>
      </c>
      <c r="AL38" s="67" t="str">
        <f ca="1">IF(MIR_2020!AO46="","-",IF(AN38="No aplica","-",IF(MIR_2020!AO46="Sin avance","Sin avance",IF(MIR_2020!AO46&lt;&gt;"Sin avance",IFERROR(_xlfn.FORMULATEXT(MIR_2020!AO46),CONCATENATE("=",MIR_2020!AO46)),"0"))))</f>
        <v>-</v>
      </c>
      <c r="AM38" s="67">
        <f>+MIR_2020!AP46</f>
        <v>0</v>
      </c>
      <c r="AN38" s="67">
        <f>+MIR_2020!AQ46</f>
        <v>0</v>
      </c>
      <c r="AO38" s="67">
        <f>+MIR_2020!AR46</f>
        <v>0</v>
      </c>
      <c r="AP38" s="77" t="str">
        <f>IF(MIR_2020!AS46="","-",MIR_2020!AS46)</f>
        <v>-</v>
      </c>
      <c r="AQ38" s="67">
        <f>+MIR_2020!AT46</f>
        <v>0</v>
      </c>
      <c r="AR38" s="67" t="str">
        <f ca="1">+IF(MIR_2020!AU46="","-",IF(AT38="No aplica","-",IF(MIR_2020!AU46="Sin avance","Sin avance",IF(MIR_2020!AU46&lt;&gt;"Sin avance",IFERROR(_xlfn.FORMULATEXT(MIR_2020!AU46),CONCATENATE("=",MIR_2020!AU46)),"0"))))</f>
        <v>-</v>
      </c>
      <c r="AS38" s="67">
        <f>+MIR_2020!AV46</f>
        <v>0</v>
      </c>
      <c r="AT38" s="67">
        <f>+MIR_2020!AW46</f>
        <v>0</v>
      </c>
      <c r="AU38" s="67">
        <f>+MIR_2020!AX46</f>
        <v>0</v>
      </c>
      <c r="AV38" s="77" t="str">
        <f>IF(MIR_2020!AY46="","-",MIR_2020!AY46)</f>
        <v>-</v>
      </c>
      <c r="AW38" s="67">
        <f>+MIR_2020!AZ46</f>
        <v>0</v>
      </c>
      <c r="AX38" s="69" t="str">
        <f ca="1">+IF(MIR_2020!BA46="","-",IF(AZ38="No aplica","-",IF(MIR_2020!BA46="Sin avance","Sin avance",IF(MIR_2020!BA46&lt;&gt;"Sin avance",IFERROR(_xlfn.FORMULATEXT(MIR_2020!BA46),CONCATENATE("=",MIR_2020!BA46)),"0"))))</f>
        <v>-</v>
      </c>
      <c r="AY38" s="67">
        <f>+MIR_2020!BB46</f>
        <v>0</v>
      </c>
      <c r="AZ38" s="67">
        <f>+MIR_2020!BC46</f>
        <v>0</v>
      </c>
      <c r="BA38" s="67">
        <f>+MIR_2020!BD46</f>
        <v>0</v>
      </c>
      <c r="BB38" s="77" t="str">
        <f>IF(MIR_2020!BE46="","-",MIR_2020!BE46)</f>
        <v>-</v>
      </c>
      <c r="BC38" s="67">
        <f>+MIR_2020!BF46</f>
        <v>0</v>
      </c>
      <c r="BD38" s="67" t="str">
        <f ca="1">+IF(MIR_2020!BG46="","-",IF(BF38="No aplica","-",IF(MIR_2020!BG46="Sin avance","Sin avance",IF(MIR_2020!BG46&lt;&gt;"Sin avance",IFERROR(_xlfn.FORMULATEXT(MIR_2020!BG46),CONCATENATE("=",MIR_2020!BG46)),"0"))))</f>
        <v>-</v>
      </c>
      <c r="BE38" s="67">
        <f>+MIR_2020!BH46</f>
        <v>0</v>
      </c>
      <c r="BF38" s="67">
        <f>+MIR_2020!BI46</f>
        <v>0</v>
      </c>
      <c r="BG38" s="67">
        <f>+MIR_2020!BJ46</f>
        <v>0</v>
      </c>
      <c r="BH38" s="77" t="str">
        <f>IF(MIR_2020!BK46="","-",MIR_2020!BK46)</f>
        <v>-</v>
      </c>
      <c r="BI38" s="67">
        <f>+MIR_2020!AH46</f>
        <v>0</v>
      </c>
      <c r="BJ38" s="70" t="str">
        <f ca="1">+IF(MIR_2020!AI46="","-",IF(BL38="No aplica","-",IF(MIR_2020!AI46="Sin avance","Sin avance",IF(MIR_2020!AI46&lt;&gt;"Sin avance",IFERROR(_xlfn.FORMULATEXT(MIR_2020!AI46),CONCATENATE("=",MIR_2020!AI46)),"-"))))</f>
        <v>-</v>
      </c>
      <c r="BK38" s="67">
        <f>+MIR_2020!AJ46</f>
        <v>0</v>
      </c>
      <c r="BL38" s="67">
        <f>+MIR_2020!AK46</f>
        <v>0</v>
      </c>
      <c r="BM38" s="67">
        <f>+MIR_2020!AL46</f>
        <v>0</v>
      </c>
      <c r="BN38" s="77" t="str">
        <f>IF(MIR_2020!AM46="","-",MIR_2020!AM46)</f>
        <v>-</v>
      </c>
      <c r="BO38" s="120" t="str">
        <f>IF(MIR_2020!BL46="","-",MIR_2020!BL46)</f>
        <v>-</v>
      </c>
      <c r="BP38" s="120" t="str">
        <f>IF(MIR_2020!BM46="","-",MIR_2020!BM46)</f>
        <v>-</v>
      </c>
      <c r="BQ38" s="120" t="str">
        <f>IF(MIR_2020!BN46="","-",MIR_2020!BN46)</f>
        <v>-</v>
      </c>
      <c r="BR38" s="120" t="str">
        <f>IF(MIR_2020!BO46="","-",MIR_2020!BO46)</f>
        <v>-</v>
      </c>
      <c r="BS38" s="73" t="str">
        <f>IF(MIR_2020!BP46="","-",MIR_2020!BP46)</f>
        <v>-</v>
      </c>
      <c r="BT38" s="120" t="str">
        <f>IF(MIR_2020!BR46="","-",MIR_2020!BR46)</f>
        <v>-</v>
      </c>
      <c r="BU38" s="120" t="str">
        <f>IF(MIR_2020!BS46="","-",MIR_2020!BS46)</f>
        <v>-</v>
      </c>
      <c r="BV38" s="73" t="str">
        <f>IF(MIR_2020!BT46="","-",MIR_2020!BT46)</f>
        <v>-</v>
      </c>
      <c r="BW38" s="73" t="str">
        <f>IF(MIR_2020!BU46="","-",MIR_2020!BU46)</f>
        <v>-</v>
      </c>
      <c r="BX38" s="73" t="str">
        <f>IF(MIR_2020!BV46="","-",MIR_2020!BV46)</f>
        <v>-</v>
      </c>
      <c r="BY38" s="73" t="str">
        <f>IF(MIR_2020!BW46="","-",MIR_2020!BW46)</f>
        <v>-</v>
      </c>
      <c r="BZ38" s="73" t="str">
        <f>IF(MIR_2020!BX46="","-",MIR_2020!BX46)</f>
        <v>-</v>
      </c>
      <c r="CA38" s="120" t="str">
        <f>IF(MIR_2020!BY46="","-",MIR_2020!BY46)</f>
        <v>-</v>
      </c>
      <c r="CB38" s="120" t="str">
        <f>IF(MIR_2020!BZ46="","-",MIR_2020!BZ46)</f>
        <v>-</v>
      </c>
      <c r="CC38" s="73" t="str">
        <f>IF(MIR_2020!CA46="","-",MIR_2020!CA46)</f>
        <v>-</v>
      </c>
      <c r="CD38" s="73" t="str">
        <f>IF(MIR_2020!CB46="","-",MIR_2020!CB46)</f>
        <v>-</v>
      </c>
      <c r="CE38" s="73" t="str">
        <f>IF(MIR_2020!CC46="","-",MIR_2020!CC46)</f>
        <v>-</v>
      </c>
      <c r="CF38" s="73" t="str">
        <f>IF(MIR_2020!CD46="","-",MIR_2020!CD46)</f>
        <v>-</v>
      </c>
      <c r="CG38" s="73" t="str">
        <f>IF(MIR_2020!CE46="","-",MIR_2020!CE46)</f>
        <v>-</v>
      </c>
      <c r="CH38" s="120" t="str">
        <f>IF(MIR_2020!CF46="","-",MIR_2020!CF46)</f>
        <v>-</v>
      </c>
      <c r="CI38" s="120" t="str">
        <f>IF(MIR_2020!CG46="","-",MIR_2020!CG46)</f>
        <v>-</v>
      </c>
      <c r="CJ38" s="73" t="str">
        <f>IF(MIR_2020!CH46="","-",MIR_2020!CH46)</f>
        <v>-</v>
      </c>
      <c r="CK38" s="73" t="str">
        <f>IF(MIR_2020!CI46="","-",MIR_2020!CI46)</f>
        <v>-</v>
      </c>
      <c r="CL38" s="73" t="str">
        <f>IF(MIR_2020!CJ46="","-",MIR_2020!CJ46)</f>
        <v>-</v>
      </c>
      <c r="CM38" s="73" t="str">
        <f>IF(MIR_2020!CK46="","-",MIR_2020!CK46)</f>
        <v>-</v>
      </c>
      <c r="CN38" s="73" t="str">
        <f>IF(MIR_2020!CL46="","-",MIR_2020!CL46)</f>
        <v>-</v>
      </c>
      <c r="CO38" s="120" t="str">
        <f>IF(MIR_2020!CM46="","-",MIR_2020!CM46)</f>
        <v>-</v>
      </c>
      <c r="CP38" s="120" t="str">
        <f>IF(MIR_2020!CN46="","-",MIR_2020!CN46)</f>
        <v>-</v>
      </c>
      <c r="CQ38" s="73" t="str">
        <f>IF(MIR_2020!CO46="","-",MIR_2020!CO46)</f>
        <v>-</v>
      </c>
      <c r="CR38" s="73" t="str">
        <f>IF(MIR_2020!CP46="","-",MIR_2020!CP46)</f>
        <v>-</v>
      </c>
      <c r="CS38" s="73" t="str">
        <f>IF(MIR_2020!CQ46="","-",MIR_2020!CQ46)</f>
        <v>-</v>
      </c>
      <c r="CT38" s="73" t="str">
        <f>IF(MIR_2020!CR46="","-",MIR_2020!CR46)</f>
        <v>-</v>
      </c>
      <c r="CU38" s="73" t="str">
        <f>IF(MIR_2020!CS46="","-",MIR_2020!CS46)</f>
        <v>-</v>
      </c>
    </row>
    <row r="39" spans="1:99" s="67" customFormat="1" ht="12.75" x14ac:dyDescent="0.3">
      <c r="A39" s="66">
        <f>+VLOOKUP($D39,Catálogos!$A$14:$E$40,5,0)</f>
        <v>2</v>
      </c>
      <c r="B39" s="68" t="str">
        <f>+VLOOKUP(D39,Catálogos!$A$14:$C$40,3,FALSE)</f>
        <v>Promover el pleno ejercicio de los derechos de acceso a la información pública y de protección de datos personales, así como la transparencia y apertura de las instituciones públicas.</v>
      </c>
      <c r="C39" s="68" t="str">
        <f>+VLOOKUP(D39,Catálogos!$A$14:$F$40,6,FALSE)</f>
        <v>Presidencia</v>
      </c>
      <c r="D39" s="67" t="str">
        <f>+MID(MIR_2020!$D$6,1,3)</f>
        <v>170</v>
      </c>
      <c r="E39" s="68" t="str">
        <f>+MID(MIR_2020!$D$6,7,150)</f>
        <v>Dirección General de Comunicación Social y Difusión</v>
      </c>
      <c r="F39" s="67" t="str">
        <f>IF(MIR_2020!B47=0,F38,MIR_2020!B47)</f>
        <v>GOA09</v>
      </c>
      <c r="G39" s="67" t="str">
        <f>IF(MIR_2020!C47=0,G38,MIR_2020!C47)</f>
        <v>Actividad</v>
      </c>
      <c r="H39" s="68" t="str">
        <f>IF(MIR_2020!D47="",H38,MIR_2020!D47)</f>
        <v>2.2 Aplicación de una encuesta institucional de diagnóstico de los instrumentos de comunicación interna y el impacto de sus mensajes entre el personal del Instituto.</v>
      </c>
      <c r="I39" s="68">
        <f>+MIR_2020!E47</f>
        <v>0</v>
      </c>
      <c r="J39" s="68">
        <f>+MIR_2020!F47</f>
        <v>0</v>
      </c>
      <c r="K39" s="68">
        <f>+MIR_2020!G47</f>
        <v>0</v>
      </c>
      <c r="L39" s="68">
        <f>+MIR_2020!H47</f>
        <v>0</v>
      </c>
      <c r="M39" s="68">
        <f>+MIR_2020!I47</f>
        <v>0</v>
      </c>
      <c r="N39" s="68">
        <f>+MIR_2020!J47</f>
        <v>0</v>
      </c>
      <c r="O39" s="68">
        <f>+MIR_2020!K47</f>
        <v>0</v>
      </c>
      <c r="P39" s="68">
        <f>+MIR_2020!L47</f>
        <v>0</v>
      </c>
      <c r="Q39" s="68">
        <f>+MIR_2020!M47</f>
        <v>0</v>
      </c>
      <c r="R39" s="68">
        <f>+MIR_2020!N47</f>
        <v>0</v>
      </c>
      <c r="S39" s="68">
        <f>+MIR_2020!O47</f>
        <v>0</v>
      </c>
      <c r="T39" s="68">
        <f>+MIR_2020!P47</f>
        <v>0</v>
      </c>
      <c r="U39" s="68">
        <f>+MIR_2020!Q47</f>
        <v>0</v>
      </c>
      <c r="V39" s="68" t="str">
        <f>IF(MIR_2020!R47=0,V38,MIR_2020!R47)</f>
        <v>Anual</v>
      </c>
      <c r="W39" s="68" t="str">
        <f>IF(MIR_2020!S47=0,W38,MIR_2020!S47)</f>
        <v>Porcentaje</v>
      </c>
      <c r="X39" s="68">
        <f>+MIR_2020!V47</f>
        <v>0</v>
      </c>
      <c r="Y39" s="68">
        <f>+MIR_2020!W47</f>
        <v>0</v>
      </c>
      <c r="Z39" s="68">
        <f>+MIR_2020!X47</f>
        <v>0</v>
      </c>
      <c r="AA39" s="68" t="str">
        <f>IF(AND(MIR_2020!Y47="",H39=H38),AA38,MIR_2020!Y47)</f>
        <v>Los resultados de la encuesta son obtenidos en tiempo y forma.</v>
      </c>
      <c r="AB39" s="68">
        <f>+MIR_2020!Z47</f>
        <v>0</v>
      </c>
      <c r="AC39" s="68">
        <f>+MIR_2020!AA47</f>
        <v>0</v>
      </c>
      <c r="AD39" s="68">
        <f>+MIR_2020!AB47</f>
        <v>0</v>
      </c>
      <c r="AE39" s="76">
        <f>+MIR_2020!AC47</f>
        <v>0</v>
      </c>
      <c r="AF39" s="76">
        <f>+MIR_2020!AD47</f>
        <v>0</v>
      </c>
      <c r="AG39" s="67">
        <f>+MIR_2020!AE47</f>
        <v>0</v>
      </c>
      <c r="AH39" s="67">
        <f>+MIR_2020!AF47</f>
        <v>0</v>
      </c>
      <c r="AI39" s="67">
        <f>+MIR_2020!AG47</f>
        <v>0</v>
      </c>
      <c r="AJ39" s="67">
        <f>+MIR_2020!AH47</f>
        <v>0</v>
      </c>
      <c r="AK39" s="67">
        <f>+MIR_2020!AN47</f>
        <v>0</v>
      </c>
      <c r="AL39" s="67" t="str">
        <f ca="1">IF(MIR_2020!AO47="","-",IF(AN39="No aplica","-",IF(MIR_2020!AO47="Sin avance","Sin avance",IF(MIR_2020!AO47&lt;&gt;"Sin avance",IFERROR(_xlfn.FORMULATEXT(MIR_2020!AO47),CONCATENATE("=",MIR_2020!AO47)),"0"))))</f>
        <v>-</v>
      </c>
      <c r="AM39" s="67">
        <f>+MIR_2020!AP47</f>
        <v>0</v>
      </c>
      <c r="AN39" s="67">
        <f>+MIR_2020!AQ47</f>
        <v>0</v>
      </c>
      <c r="AO39" s="67">
        <f>+MIR_2020!AR47</f>
        <v>0</v>
      </c>
      <c r="AP39" s="77" t="str">
        <f>IF(MIR_2020!AS47="","-",MIR_2020!AS47)</f>
        <v>-</v>
      </c>
      <c r="AQ39" s="67">
        <f>+MIR_2020!AT47</f>
        <v>0</v>
      </c>
      <c r="AR39" s="67" t="str">
        <f ca="1">+IF(MIR_2020!AU47="","-",IF(AT39="No aplica","-",IF(MIR_2020!AU47="Sin avance","Sin avance",IF(MIR_2020!AU47&lt;&gt;"Sin avance",IFERROR(_xlfn.FORMULATEXT(MIR_2020!AU47),CONCATENATE("=",MIR_2020!AU47)),"0"))))</f>
        <v>-</v>
      </c>
      <c r="AS39" s="67">
        <f>+MIR_2020!AV47</f>
        <v>0</v>
      </c>
      <c r="AT39" s="67">
        <f>+MIR_2020!AW47</f>
        <v>0</v>
      </c>
      <c r="AU39" s="67">
        <f>+MIR_2020!AX47</f>
        <v>0</v>
      </c>
      <c r="AV39" s="77" t="str">
        <f>IF(MIR_2020!AY47="","-",MIR_2020!AY47)</f>
        <v>-</v>
      </c>
      <c r="AW39" s="67">
        <f>+MIR_2020!AZ47</f>
        <v>0</v>
      </c>
      <c r="AX39" s="69" t="str">
        <f ca="1">+IF(MIR_2020!BA47="","-",IF(AZ39="No aplica","-",IF(MIR_2020!BA47="Sin avance","Sin avance",IF(MIR_2020!BA47&lt;&gt;"Sin avance",IFERROR(_xlfn.FORMULATEXT(MIR_2020!BA47),CONCATENATE("=",MIR_2020!BA47)),"0"))))</f>
        <v>-</v>
      </c>
      <c r="AY39" s="67">
        <f>+MIR_2020!BB47</f>
        <v>0</v>
      </c>
      <c r="AZ39" s="67">
        <f>+MIR_2020!BC47</f>
        <v>0</v>
      </c>
      <c r="BA39" s="67">
        <f>+MIR_2020!BD47</f>
        <v>0</v>
      </c>
      <c r="BB39" s="77" t="str">
        <f>IF(MIR_2020!BE47="","-",MIR_2020!BE47)</f>
        <v>-</v>
      </c>
      <c r="BC39" s="67">
        <f>+MIR_2020!BF47</f>
        <v>0</v>
      </c>
      <c r="BD39" s="67" t="str">
        <f ca="1">+IF(MIR_2020!BG47="","-",IF(BF39="No aplica","-",IF(MIR_2020!BG47="Sin avance","Sin avance",IF(MIR_2020!BG47&lt;&gt;"Sin avance",IFERROR(_xlfn.FORMULATEXT(MIR_2020!BG47),CONCATENATE("=",MIR_2020!BG47)),"0"))))</f>
        <v>-</v>
      </c>
      <c r="BE39" s="67">
        <f>+MIR_2020!BH47</f>
        <v>0</v>
      </c>
      <c r="BF39" s="67">
        <f>+MIR_2020!BI47</f>
        <v>0</v>
      </c>
      <c r="BG39" s="67">
        <f>+MIR_2020!BJ47</f>
        <v>0</v>
      </c>
      <c r="BH39" s="77" t="str">
        <f>IF(MIR_2020!BK47="","-",MIR_2020!BK47)</f>
        <v>-</v>
      </c>
      <c r="BI39" s="67">
        <f>+MIR_2020!AH47</f>
        <v>0</v>
      </c>
      <c r="BJ39" s="70" t="str">
        <f ca="1">+IF(MIR_2020!AI47="","-",IF(BL39="No aplica","-",IF(MIR_2020!AI47="Sin avance","Sin avance",IF(MIR_2020!AI47&lt;&gt;"Sin avance",IFERROR(_xlfn.FORMULATEXT(MIR_2020!AI47),CONCATENATE("=",MIR_2020!AI47)),"-"))))</f>
        <v>-</v>
      </c>
      <c r="BK39" s="67">
        <f>+MIR_2020!AJ47</f>
        <v>0</v>
      </c>
      <c r="BL39" s="67">
        <f>+MIR_2020!AK47</f>
        <v>0</v>
      </c>
      <c r="BM39" s="67">
        <f>+MIR_2020!AL47</f>
        <v>0</v>
      </c>
      <c r="BN39" s="77" t="str">
        <f>IF(MIR_2020!AM47="","-",MIR_2020!AM47)</f>
        <v>-</v>
      </c>
      <c r="BO39" s="120" t="str">
        <f>IF(MIR_2020!BL47="","-",MIR_2020!BL47)</f>
        <v>-</v>
      </c>
      <c r="BP39" s="120" t="str">
        <f>IF(MIR_2020!BM47="","-",MIR_2020!BM47)</f>
        <v>-</v>
      </c>
      <c r="BQ39" s="120" t="str">
        <f>IF(MIR_2020!BN47="","-",MIR_2020!BN47)</f>
        <v>-</v>
      </c>
      <c r="BR39" s="120" t="str">
        <f>IF(MIR_2020!BO47="","-",MIR_2020!BO47)</f>
        <v>-</v>
      </c>
      <c r="BS39" s="73" t="str">
        <f>IF(MIR_2020!BP47="","-",MIR_2020!BP47)</f>
        <v>-</v>
      </c>
      <c r="BT39" s="120" t="str">
        <f>IF(MIR_2020!BR47="","-",MIR_2020!BR47)</f>
        <v>-</v>
      </c>
      <c r="BU39" s="120" t="str">
        <f>IF(MIR_2020!BS47="","-",MIR_2020!BS47)</f>
        <v>-</v>
      </c>
      <c r="BV39" s="73" t="str">
        <f>IF(MIR_2020!BT47="","-",MIR_2020!BT47)</f>
        <v>-</v>
      </c>
      <c r="BW39" s="73" t="str">
        <f>IF(MIR_2020!BU47="","-",MIR_2020!BU47)</f>
        <v>-</v>
      </c>
      <c r="BX39" s="73" t="str">
        <f>IF(MIR_2020!BV47="","-",MIR_2020!BV47)</f>
        <v>-</v>
      </c>
      <c r="BY39" s="73" t="str">
        <f>IF(MIR_2020!BW47="","-",MIR_2020!BW47)</f>
        <v>-</v>
      </c>
      <c r="BZ39" s="73" t="str">
        <f>IF(MIR_2020!BX47="","-",MIR_2020!BX47)</f>
        <v>-</v>
      </c>
      <c r="CA39" s="120" t="str">
        <f>IF(MIR_2020!BY47="","-",MIR_2020!BY47)</f>
        <v>-</v>
      </c>
      <c r="CB39" s="120" t="str">
        <f>IF(MIR_2020!BZ47="","-",MIR_2020!BZ47)</f>
        <v>-</v>
      </c>
      <c r="CC39" s="73" t="str">
        <f>IF(MIR_2020!CA47="","-",MIR_2020!CA47)</f>
        <v>-</v>
      </c>
      <c r="CD39" s="73" t="str">
        <f>IF(MIR_2020!CB47="","-",MIR_2020!CB47)</f>
        <v>-</v>
      </c>
      <c r="CE39" s="73" t="str">
        <f>IF(MIR_2020!CC47="","-",MIR_2020!CC47)</f>
        <v>-</v>
      </c>
      <c r="CF39" s="73" t="str">
        <f>IF(MIR_2020!CD47="","-",MIR_2020!CD47)</f>
        <v>-</v>
      </c>
      <c r="CG39" s="73" t="str">
        <f>IF(MIR_2020!CE47="","-",MIR_2020!CE47)</f>
        <v>-</v>
      </c>
      <c r="CH39" s="120" t="str">
        <f>IF(MIR_2020!CF47="","-",MIR_2020!CF47)</f>
        <v>-</v>
      </c>
      <c r="CI39" s="120" t="str">
        <f>IF(MIR_2020!CG47="","-",MIR_2020!CG47)</f>
        <v>-</v>
      </c>
      <c r="CJ39" s="73" t="str">
        <f>IF(MIR_2020!CH47="","-",MIR_2020!CH47)</f>
        <v>-</v>
      </c>
      <c r="CK39" s="73" t="str">
        <f>IF(MIR_2020!CI47="","-",MIR_2020!CI47)</f>
        <v>-</v>
      </c>
      <c r="CL39" s="73" t="str">
        <f>IF(MIR_2020!CJ47="","-",MIR_2020!CJ47)</f>
        <v>-</v>
      </c>
      <c r="CM39" s="73" t="str">
        <f>IF(MIR_2020!CK47="","-",MIR_2020!CK47)</f>
        <v>-</v>
      </c>
      <c r="CN39" s="73" t="str">
        <f>IF(MIR_2020!CL47="","-",MIR_2020!CL47)</f>
        <v>-</v>
      </c>
      <c r="CO39" s="120" t="str">
        <f>IF(MIR_2020!CM47="","-",MIR_2020!CM47)</f>
        <v>-</v>
      </c>
      <c r="CP39" s="120" t="str">
        <f>IF(MIR_2020!CN47="","-",MIR_2020!CN47)</f>
        <v>-</v>
      </c>
      <c r="CQ39" s="73" t="str">
        <f>IF(MIR_2020!CO47="","-",MIR_2020!CO47)</f>
        <v>-</v>
      </c>
      <c r="CR39" s="73" t="str">
        <f>IF(MIR_2020!CP47="","-",MIR_2020!CP47)</f>
        <v>-</v>
      </c>
      <c r="CS39" s="73" t="str">
        <f>IF(MIR_2020!CQ47="","-",MIR_2020!CQ47)</f>
        <v>-</v>
      </c>
      <c r="CT39" s="73" t="str">
        <f>IF(MIR_2020!CR47="","-",MIR_2020!CR47)</f>
        <v>-</v>
      </c>
      <c r="CU39" s="73" t="str">
        <f>IF(MIR_2020!CS47="","-",MIR_2020!CS47)</f>
        <v>-</v>
      </c>
    </row>
    <row r="40" spans="1:99" s="67" customFormat="1" ht="12.75" x14ac:dyDescent="0.3">
      <c r="A40" s="66">
        <f>+VLOOKUP($D40,Catálogos!$A$14:$E$40,5,0)</f>
        <v>2</v>
      </c>
      <c r="B40" s="68" t="str">
        <f>+VLOOKUP(D40,Catálogos!$A$14:$C$40,3,FALSE)</f>
        <v>Promover el pleno ejercicio de los derechos de acceso a la información pública y de protección de datos personales, así como la transparencia y apertura de las instituciones públicas.</v>
      </c>
      <c r="C40" s="68" t="str">
        <f>+VLOOKUP(D40,Catálogos!$A$14:$F$40,6,FALSE)</f>
        <v>Presidencia</v>
      </c>
      <c r="D40" s="67" t="str">
        <f>+MID(MIR_2020!$D$6,1,3)</f>
        <v>170</v>
      </c>
      <c r="E40" s="68" t="str">
        <f>+MID(MIR_2020!$D$6,7,150)</f>
        <v>Dirección General de Comunicación Social y Difusión</v>
      </c>
      <c r="F40" s="67" t="str">
        <f>IF(MIR_2020!B48=0,F39,MIR_2020!B48)</f>
        <v>GOA09</v>
      </c>
      <c r="G40" s="67" t="str">
        <f>IF(MIR_2020!C48=0,G39,MIR_2020!C48)</f>
        <v>Actividad</v>
      </c>
      <c r="H40" s="68" t="str">
        <f>IF(MIR_2020!D48="",H39,MIR_2020!D48)</f>
        <v>2.2 Aplicación de una encuesta institucional de diagnóstico de los instrumentos de comunicación interna y el impacto de sus mensajes entre el personal del Instituto.</v>
      </c>
      <c r="I40" s="68">
        <f>+MIR_2020!E48</f>
        <v>0</v>
      </c>
      <c r="J40" s="68">
        <f>+MIR_2020!F48</f>
        <v>0</v>
      </c>
      <c r="K40" s="68">
        <f>+MIR_2020!G48</f>
        <v>0</v>
      </c>
      <c r="L40" s="68">
        <f>+MIR_2020!H48</f>
        <v>0</v>
      </c>
      <c r="M40" s="68">
        <f>+MIR_2020!I48</f>
        <v>0</v>
      </c>
      <c r="N40" s="68">
        <f>+MIR_2020!J48</f>
        <v>0</v>
      </c>
      <c r="O40" s="68">
        <f>+MIR_2020!K48</f>
        <v>0</v>
      </c>
      <c r="P40" s="68">
        <f>+MIR_2020!L48</f>
        <v>0</v>
      </c>
      <c r="Q40" s="68">
        <f>+MIR_2020!M48</f>
        <v>0</v>
      </c>
      <c r="R40" s="68">
        <f>+MIR_2020!N48</f>
        <v>0</v>
      </c>
      <c r="S40" s="68">
        <f>+MIR_2020!O48</f>
        <v>0</v>
      </c>
      <c r="T40" s="68">
        <f>+MIR_2020!P48</f>
        <v>0</v>
      </c>
      <c r="U40" s="68">
        <f>+MIR_2020!Q48</f>
        <v>0</v>
      </c>
      <c r="V40" s="68" t="str">
        <f>IF(MIR_2020!R48=0,V39,MIR_2020!R48)</f>
        <v>Anual</v>
      </c>
      <c r="W40" s="68" t="str">
        <f>IF(MIR_2020!S48=0,W39,MIR_2020!S48)</f>
        <v>Porcentaje</v>
      </c>
      <c r="X40" s="68">
        <f>+MIR_2020!V48</f>
        <v>0</v>
      </c>
      <c r="Y40" s="68">
        <f>+MIR_2020!W48</f>
        <v>0</v>
      </c>
      <c r="Z40" s="68">
        <f>+MIR_2020!X48</f>
        <v>0</v>
      </c>
      <c r="AA40" s="68" t="str">
        <f>IF(AND(MIR_2020!Y48="",H40=H39),AA39,MIR_2020!Y48)</f>
        <v>Los resultados de la encuesta son obtenidos en tiempo y forma.</v>
      </c>
      <c r="AB40" s="68">
        <f>+MIR_2020!Z48</f>
        <v>0</v>
      </c>
      <c r="AC40" s="68">
        <f>+MIR_2020!AA48</f>
        <v>0</v>
      </c>
      <c r="AD40" s="68">
        <f>+MIR_2020!AB48</f>
        <v>0</v>
      </c>
      <c r="AE40" s="76">
        <f>+MIR_2020!AC48</f>
        <v>0</v>
      </c>
      <c r="AF40" s="76">
        <f>+MIR_2020!AD48</f>
        <v>0</v>
      </c>
      <c r="AG40" s="67">
        <f>+MIR_2020!AE48</f>
        <v>0</v>
      </c>
      <c r="AH40" s="67">
        <f>+MIR_2020!AF48</f>
        <v>0</v>
      </c>
      <c r="AI40" s="67">
        <f>+MIR_2020!AG48</f>
        <v>0</v>
      </c>
      <c r="AJ40" s="67">
        <f>+MIR_2020!AH48</f>
        <v>0</v>
      </c>
      <c r="AK40" s="67">
        <f>+MIR_2020!AN48</f>
        <v>0</v>
      </c>
      <c r="AL40" s="67" t="str">
        <f ca="1">IF(MIR_2020!AO48="","-",IF(AN40="No aplica","-",IF(MIR_2020!AO48="Sin avance","Sin avance",IF(MIR_2020!AO48&lt;&gt;"Sin avance",IFERROR(_xlfn.FORMULATEXT(MIR_2020!AO48),CONCATENATE("=",MIR_2020!AO48)),"0"))))</f>
        <v>-</v>
      </c>
      <c r="AM40" s="67">
        <f>+MIR_2020!AP48</f>
        <v>0</v>
      </c>
      <c r="AN40" s="67">
        <f>+MIR_2020!AQ48</f>
        <v>0</v>
      </c>
      <c r="AO40" s="67">
        <f>+MIR_2020!AR48</f>
        <v>0</v>
      </c>
      <c r="AP40" s="77" t="str">
        <f>IF(MIR_2020!AS48="","-",MIR_2020!AS48)</f>
        <v>-</v>
      </c>
      <c r="AQ40" s="67">
        <f>+MIR_2020!AT48</f>
        <v>0</v>
      </c>
      <c r="AR40" s="67" t="str">
        <f ca="1">+IF(MIR_2020!AU48="","-",IF(AT40="No aplica","-",IF(MIR_2020!AU48="Sin avance","Sin avance",IF(MIR_2020!AU48&lt;&gt;"Sin avance",IFERROR(_xlfn.FORMULATEXT(MIR_2020!AU48),CONCATENATE("=",MIR_2020!AU48)),"0"))))</f>
        <v>-</v>
      </c>
      <c r="AS40" s="67">
        <f>+MIR_2020!AV48</f>
        <v>0</v>
      </c>
      <c r="AT40" s="67">
        <f>+MIR_2020!AW48</f>
        <v>0</v>
      </c>
      <c r="AU40" s="67">
        <f>+MIR_2020!AX48</f>
        <v>0</v>
      </c>
      <c r="AV40" s="77" t="str">
        <f>IF(MIR_2020!AY48="","-",MIR_2020!AY48)</f>
        <v>-</v>
      </c>
      <c r="AW40" s="67">
        <f>+MIR_2020!AZ48</f>
        <v>0</v>
      </c>
      <c r="AX40" s="69" t="str">
        <f ca="1">+IF(MIR_2020!BA48="","-",IF(AZ40="No aplica","-",IF(MIR_2020!BA48="Sin avance","Sin avance",IF(MIR_2020!BA48&lt;&gt;"Sin avance",IFERROR(_xlfn.FORMULATEXT(MIR_2020!BA48),CONCATENATE("=",MIR_2020!BA48)),"0"))))</f>
        <v>-</v>
      </c>
      <c r="AY40" s="67">
        <f>+MIR_2020!BB48</f>
        <v>0</v>
      </c>
      <c r="AZ40" s="67">
        <f>+MIR_2020!BC48</f>
        <v>0</v>
      </c>
      <c r="BA40" s="67">
        <f>+MIR_2020!BD48</f>
        <v>0</v>
      </c>
      <c r="BB40" s="77" t="str">
        <f>IF(MIR_2020!BE48="","-",MIR_2020!BE48)</f>
        <v>-</v>
      </c>
      <c r="BC40" s="67">
        <f>+MIR_2020!BF48</f>
        <v>0</v>
      </c>
      <c r="BD40" s="67" t="str">
        <f ca="1">+IF(MIR_2020!BG48="","-",IF(BF40="No aplica","-",IF(MIR_2020!BG48="Sin avance","Sin avance",IF(MIR_2020!BG48&lt;&gt;"Sin avance",IFERROR(_xlfn.FORMULATEXT(MIR_2020!BG48),CONCATENATE("=",MIR_2020!BG48)),"0"))))</f>
        <v>-</v>
      </c>
      <c r="BE40" s="67">
        <f>+MIR_2020!BH48</f>
        <v>0</v>
      </c>
      <c r="BF40" s="67">
        <f>+MIR_2020!BI48</f>
        <v>0</v>
      </c>
      <c r="BG40" s="67">
        <f>+MIR_2020!BJ48</f>
        <v>0</v>
      </c>
      <c r="BH40" s="77" t="str">
        <f>IF(MIR_2020!BK48="","-",MIR_2020!BK48)</f>
        <v>-</v>
      </c>
      <c r="BI40" s="67">
        <f>+MIR_2020!AH48</f>
        <v>0</v>
      </c>
      <c r="BJ40" s="70" t="str">
        <f ca="1">+IF(MIR_2020!AI48="","-",IF(BL40="No aplica","-",IF(MIR_2020!AI48="Sin avance","Sin avance",IF(MIR_2020!AI48&lt;&gt;"Sin avance",IFERROR(_xlfn.FORMULATEXT(MIR_2020!AI48),CONCATENATE("=",MIR_2020!AI48)),"-"))))</f>
        <v>-</v>
      </c>
      <c r="BK40" s="67">
        <f>+MIR_2020!AJ48</f>
        <v>0</v>
      </c>
      <c r="BL40" s="67">
        <f>+MIR_2020!AK48</f>
        <v>0</v>
      </c>
      <c r="BM40" s="67">
        <f>+MIR_2020!AL48</f>
        <v>0</v>
      </c>
      <c r="BN40" s="77" t="str">
        <f>IF(MIR_2020!AM48="","-",MIR_2020!AM48)</f>
        <v>-</v>
      </c>
      <c r="BO40" s="120" t="str">
        <f>IF(MIR_2020!BL48="","-",MIR_2020!BL48)</f>
        <v>-</v>
      </c>
      <c r="BP40" s="120" t="str">
        <f>IF(MIR_2020!BM48="","-",MIR_2020!BM48)</f>
        <v>-</v>
      </c>
      <c r="BQ40" s="120" t="str">
        <f>IF(MIR_2020!BN48="","-",MIR_2020!BN48)</f>
        <v>-</v>
      </c>
      <c r="BR40" s="120" t="str">
        <f>IF(MIR_2020!BO48="","-",MIR_2020!BO48)</f>
        <v>-</v>
      </c>
      <c r="BS40" s="73" t="str">
        <f>IF(MIR_2020!BP48="","-",MIR_2020!BP48)</f>
        <v>-</v>
      </c>
      <c r="BT40" s="120" t="str">
        <f>IF(MIR_2020!BR48="","-",MIR_2020!BR48)</f>
        <v>-</v>
      </c>
      <c r="BU40" s="120" t="str">
        <f>IF(MIR_2020!BS48="","-",MIR_2020!BS48)</f>
        <v>-</v>
      </c>
      <c r="BV40" s="73" t="str">
        <f>IF(MIR_2020!BT48="","-",MIR_2020!BT48)</f>
        <v>-</v>
      </c>
      <c r="BW40" s="73" t="str">
        <f>IF(MIR_2020!BU48="","-",MIR_2020!BU48)</f>
        <v>-</v>
      </c>
      <c r="BX40" s="73" t="str">
        <f>IF(MIR_2020!BV48="","-",MIR_2020!BV48)</f>
        <v>-</v>
      </c>
      <c r="BY40" s="73" t="str">
        <f>IF(MIR_2020!BW48="","-",MIR_2020!BW48)</f>
        <v>-</v>
      </c>
      <c r="BZ40" s="73" t="str">
        <f>IF(MIR_2020!BX48="","-",MIR_2020!BX48)</f>
        <v>-</v>
      </c>
      <c r="CA40" s="120" t="str">
        <f>IF(MIR_2020!BY48="","-",MIR_2020!BY48)</f>
        <v>-</v>
      </c>
      <c r="CB40" s="120" t="str">
        <f>IF(MIR_2020!BZ48="","-",MIR_2020!BZ48)</f>
        <v>-</v>
      </c>
      <c r="CC40" s="73" t="str">
        <f>IF(MIR_2020!CA48="","-",MIR_2020!CA48)</f>
        <v>-</v>
      </c>
      <c r="CD40" s="73" t="str">
        <f>IF(MIR_2020!CB48="","-",MIR_2020!CB48)</f>
        <v>-</v>
      </c>
      <c r="CE40" s="73" t="str">
        <f>IF(MIR_2020!CC48="","-",MIR_2020!CC48)</f>
        <v>-</v>
      </c>
      <c r="CF40" s="73" t="str">
        <f>IF(MIR_2020!CD48="","-",MIR_2020!CD48)</f>
        <v>-</v>
      </c>
      <c r="CG40" s="73" t="str">
        <f>IF(MIR_2020!CE48="","-",MIR_2020!CE48)</f>
        <v>-</v>
      </c>
      <c r="CH40" s="120" t="str">
        <f>IF(MIR_2020!CF48="","-",MIR_2020!CF48)</f>
        <v>-</v>
      </c>
      <c r="CI40" s="120" t="str">
        <f>IF(MIR_2020!CG48="","-",MIR_2020!CG48)</f>
        <v>-</v>
      </c>
      <c r="CJ40" s="73" t="str">
        <f>IF(MIR_2020!CH48="","-",MIR_2020!CH48)</f>
        <v>-</v>
      </c>
      <c r="CK40" s="73" t="str">
        <f>IF(MIR_2020!CI48="","-",MIR_2020!CI48)</f>
        <v>-</v>
      </c>
      <c r="CL40" s="73" t="str">
        <f>IF(MIR_2020!CJ48="","-",MIR_2020!CJ48)</f>
        <v>-</v>
      </c>
      <c r="CM40" s="73" t="str">
        <f>IF(MIR_2020!CK48="","-",MIR_2020!CK48)</f>
        <v>-</v>
      </c>
      <c r="CN40" s="73" t="str">
        <f>IF(MIR_2020!CL48="","-",MIR_2020!CL48)</f>
        <v>-</v>
      </c>
      <c r="CO40" s="120" t="str">
        <f>IF(MIR_2020!CM48="","-",MIR_2020!CM48)</f>
        <v>-</v>
      </c>
      <c r="CP40" s="120" t="str">
        <f>IF(MIR_2020!CN48="","-",MIR_2020!CN48)</f>
        <v>-</v>
      </c>
      <c r="CQ40" s="73" t="str">
        <f>IF(MIR_2020!CO48="","-",MIR_2020!CO48)</f>
        <v>-</v>
      </c>
      <c r="CR40" s="73" t="str">
        <f>IF(MIR_2020!CP48="","-",MIR_2020!CP48)</f>
        <v>-</v>
      </c>
      <c r="CS40" s="73" t="str">
        <f>IF(MIR_2020!CQ48="","-",MIR_2020!CQ48)</f>
        <v>-</v>
      </c>
      <c r="CT40" s="73" t="str">
        <f>IF(MIR_2020!CR48="","-",MIR_2020!CR48)</f>
        <v>-</v>
      </c>
      <c r="CU40" s="73" t="str">
        <f>IF(MIR_2020!CS48="","-",MIR_2020!CS48)</f>
        <v>-</v>
      </c>
    </row>
    <row r="41" spans="1:99" s="67" customFormat="1" ht="12.75" x14ac:dyDescent="0.3">
      <c r="A41" s="66">
        <f>+VLOOKUP($D41,Catálogos!$A$14:$E$40,5,0)</f>
        <v>2</v>
      </c>
      <c r="B41" s="68" t="str">
        <f>+VLOOKUP(D41,Catálogos!$A$14:$C$40,3,FALSE)</f>
        <v>Promover el pleno ejercicio de los derechos de acceso a la información pública y de protección de datos personales, así como la transparencia y apertura de las instituciones públicas.</v>
      </c>
      <c r="C41" s="68" t="str">
        <f>+VLOOKUP(D41,Catálogos!$A$14:$F$40,6,FALSE)</f>
        <v>Presidencia</v>
      </c>
      <c r="D41" s="67" t="str">
        <f>+MID(MIR_2020!$D$6,1,3)</f>
        <v>170</v>
      </c>
      <c r="E41" s="68" t="str">
        <f>+MID(MIR_2020!$D$6,7,150)</f>
        <v>Dirección General de Comunicación Social y Difusión</v>
      </c>
      <c r="F41" s="67" t="str">
        <f>IF(MIR_2020!B49=0,F40,MIR_2020!B49)</f>
        <v>GOA09</v>
      </c>
      <c r="G41" s="67" t="str">
        <f>IF(MIR_2020!C49=0,G40,MIR_2020!C49)</f>
        <v>Actividad</v>
      </c>
      <c r="H41" s="68" t="str">
        <f>IF(MIR_2020!D49="",H40,MIR_2020!D49)</f>
        <v>2.2 Aplicación de una encuesta institucional de diagnóstico de los instrumentos de comunicación interna y el impacto de sus mensajes entre el personal del Instituto.</v>
      </c>
      <c r="I41" s="68">
        <f>+MIR_2020!E49</f>
        <v>0</v>
      </c>
      <c r="J41" s="68">
        <f>+MIR_2020!F49</f>
        <v>0</v>
      </c>
      <c r="K41" s="68">
        <f>+MIR_2020!G49</f>
        <v>0</v>
      </c>
      <c r="L41" s="68">
        <f>+MIR_2020!H49</f>
        <v>0</v>
      </c>
      <c r="M41" s="68">
        <f>+MIR_2020!I49</f>
        <v>0</v>
      </c>
      <c r="N41" s="68">
        <f>+MIR_2020!J49</f>
        <v>0</v>
      </c>
      <c r="O41" s="68">
        <f>+MIR_2020!K49</f>
        <v>0</v>
      </c>
      <c r="P41" s="68">
        <f>+MIR_2020!L49</f>
        <v>0</v>
      </c>
      <c r="Q41" s="68">
        <f>+MIR_2020!M49</f>
        <v>0</v>
      </c>
      <c r="R41" s="68">
        <f>+MIR_2020!N49</f>
        <v>0</v>
      </c>
      <c r="S41" s="68">
        <f>+MIR_2020!O49</f>
        <v>0</v>
      </c>
      <c r="T41" s="68">
        <f>+MIR_2020!P49</f>
        <v>0</v>
      </c>
      <c r="U41" s="68">
        <f>+MIR_2020!Q49</f>
        <v>0</v>
      </c>
      <c r="V41" s="68" t="str">
        <f>IF(MIR_2020!R49=0,V40,MIR_2020!R49)</f>
        <v>Anual</v>
      </c>
      <c r="W41" s="68" t="str">
        <f>IF(MIR_2020!S49=0,W40,MIR_2020!S49)</f>
        <v>Porcentaje</v>
      </c>
      <c r="X41" s="68">
        <f>+MIR_2020!V49</f>
        <v>0</v>
      </c>
      <c r="Y41" s="68">
        <f>+MIR_2020!W49</f>
        <v>0</v>
      </c>
      <c r="Z41" s="68">
        <f>+MIR_2020!X49</f>
        <v>0</v>
      </c>
      <c r="AA41" s="68" t="str">
        <f>IF(AND(MIR_2020!Y49="",H41=H40),AA40,MIR_2020!Y49)</f>
        <v>Los resultados de la encuesta son obtenidos en tiempo y forma.</v>
      </c>
      <c r="AB41" s="68">
        <f>+MIR_2020!Z49</f>
        <v>0</v>
      </c>
      <c r="AC41" s="68">
        <f>+MIR_2020!AA49</f>
        <v>0</v>
      </c>
      <c r="AD41" s="68">
        <f>+MIR_2020!AB49</f>
        <v>0</v>
      </c>
      <c r="AE41" s="76">
        <f>+MIR_2020!AC49</f>
        <v>0</v>
      </c>
      <c r="AF41" s="76">
        <f>+MIR_2020!AD49</f>
        <v>0</v>
      </c>
      <c r="AG41" s="67">
        <f>+MIR_2020!AE49</f>
        <v>0</v>
      </c>
      <c r="AH41" s="67">
        <f>+MIR_2020!AF49</f>
        <v>0</v>
      </c>
      <c r="AI41" s="67">
        <f>+MIR_2020!AG49</f>
        <v>0</v>
      </c>
      <c r="AJ41" s="67">
        <f>+MIR_2020!AH49</f>
        <v>0</v>
      </c>
      <c r="AK41" s="67">
        <f>+MIR_2020!AN49</f>
        <v>0</v>
      </c>
      <c r="AL41" s="67" t="str">
        <f ca="1">IF(MIR_2020!AO49="","-",IF(AN41="No aplica","-",IF(MIR_2020!AO49="Sin avance","Sin avance",IF(MIR_2020!AO49&lt;&gt;"Sin avance",IFERROR(_xlfn.FORMULATEXT(MIR_2020!AO49),CONCATENATE("=",MIR_2020!AO49)),"0"))))</f>
        <v>-</v>
      </c>
      <c r="AM41" s="67">
        <f>+MIR_2020!AP49</f>
        <v>0</v>
      </c>
      <c r="AN41" s="67">
        <f>+MIR_2020!AQ49</f>
        <v>0</v>
      </c>
      <c r="AO41" s="67">
        <f>+MIR_2020!AR49</f>
        <v>0</v>
      </c>
      <c r="AP41" s="77" t="str">
        <f>IF(MIR_2020!AS49="","-",MIR_2020!AS49)</f>
        <v>-</v>
      </c>
      <c r="AQ41" s="67">
        <f>+MIR_2020!AT49</f>
        <v>0</v>
      </c>
      <c r="AR41" s="67" t="str">
        <f ca="1">+IF(MIR_2020!AU49="","-",IF(AT41="No aplica","-",IF(MIR_2020!AU49="Sin avance","Sin avance",IF(MIR_2020!AU49&lt;&gt;"Sin avance",IFERROR(_xlfn.FORMULATEXT(MIR_2020!AU49),CONCATENATE("=",MIR_2020!AU49)),"0"))))</f>
        <v>-</v>
      </c>
      <c r="AS41" s="67">
        <f>+MIR_2020!AV49</f>
        <v>0</v>
      </c>
      <c r="AT41" s="67">
        <f>+MIR_2020!AW49</f>
        <v>0</v>
      </c>
      <c r="AU41" s="67">
        <f>+MIR_2020!AX49</f>
        <v>0</v>
      </c>
      <c r="AV41" s="77" t="str">
        <f>IF(MIR_2020!AY49="","-",MIR_2020!AY49)</f>
        <v>-</v>
      </c>
      <c r="AW41" s="67">
        <f>+MIR_2020!AZ49</f>
        <v>0</v>
      </c>
      <c r="AX41" s="69" t="str">
        <f ca="1">+IF(MIR_2020!BA49="","-",IF(AZ41="No aplica","-",IF(MIR_2020!BA49="Sin avance","Sin avance",IF(MIR_2020!BA49&lt;&gt;"Sin avance",IFERROR(_xlfn.FORMULATEXT(MIR_2020!BA49),CONCATENATE("=",MIR_2020!BA49)),"0"))))</f>
        <v>-</v>
      </c>
      <c r="AY41" s="67">
        <f>+MIR_2020!BB49</f>
        <v>0</v>
      </c>
      <c r="AZ41" s="67">
        <f>+MIR_2020!BC49</f>
        <v>0</v>
      </c>
      <c r="BA41" s="67">
        <f>+MIR_2020!BD49</f>
        <v>0</v>
      </c>
      <c r="BB41" s="77" t="str">
        <f>IF(MIR_2020!BE49="","-",MIR_2020!BE49)</f>
        <v>-</v>
      </c>
      <c r="BC41" s="67">
        <f>+MIR_2020!BF49</f>
        <v>0</v>
      </c>
      <c r="BD41" s="67" t="str">
        <f ca="1">+IF(MIR_2020!BG49="","-",IF(BF41="No aplica","-",IF(MIR_2020!BG49="Sin avance","Sin avance",IF(MIR_2020!BG49&lt;&gt;"Sin avance",IFERROR(_xlfn.FORMULATEXT(MIR_2020!BG49),CONCATENATE("=",MIR_2020!BG49)),"0"))))</f>
        <v>-</v>
      </c>
      <c r="BE41" s="67">
        <f>+MIR_2020!BH49</f>
        <v>0</v>
      </c>
      <c r="BF41" s="67">
        <f>+MIR_2020!BI49</f>
        <v>0</v>
      </c>
      <c r="BG41" s="67">
        <f>+MIR_2020!BJ49</f>
        <v>0</v>
      </c>
      <c r="BH41" s="77" t="str">
        <f>IF(MIR_2020!BK49="","-",MIR_2020!BK49)</f>
        <v>-</v>
      </c>
      <c r="BI41" s="67">
        <f>+MIR_2020!AH49</f>
        <v>0</v>
      </c>
      <c r="BJ41" s="70" t="str">
        <f ca="1">+IF(MIR_2020!AI49="","-",IF(BL41="No aplica","-",IF(MIR_2020!AI49="Sin avance","Sin avance",IF(MIR_2020!AI49&lt;&gt;"Sin avance",IFERROR(_xlfn.FORMULATEXT(MIR_2020!AI49),CONCATENATE("=",MIR_2020!AI49)),"-"))))</f>
        <v>-</v>
      </c>
      <c r="BK41" s="67">
        <f>+MIR_2020!AJ49</f>
        <v>0</v>
      </c>
      <c r="BL41" s="67">
        <f>+MIR_2020!AK49</f>
        <v>0</v>
      </c>
      <c r="BM41" s="67">
        <f>+MIR_2020!AL49</f>
        <v>0</v>
      </c>
      <c r="BN41" s="77" t="str">
        <f>IF(MIR_2020!AM49="","-",MIR_2020!AM49)</f>
        <v>-</v>
      </c>
      <c r="BO41" s="120" t="str">
        <f>IF(MIR_2020!BL49="","-",MIR_2020!BL49)</f>
        <v>-</v>
      </c>
      <c r="BP41" s="120" t="str">
        <f>IF(MIR_2020!BM49="","-",MIR_2020!BM49)</f>
        <v>-</v>
      </c>
      <c r="BQ41" s="120" t="str">
        <f>IF(MIR_2020!BN49="","-",MIR_2020!BN49)</f>
        <v>-</v>
      </c>
      <c r="BR41" s="120" t="str">
        <f>IF(MIR_2020!BO49="","-",MIR_2020!BO49)</f>
        <v>-</v>
      </c>
      <c r="BS41" s="73" t="str">
        <f>IF(MIR_2020!BP49="","-",MIR_2020!BP49)</f>
        <v>-</v>
      </c>
      <c r="BT41" s="120" t="str">
        <f>IF(MIR_2020!BR49="","-",MIR_2020!BR49)</f>
        <v>-</v>
      </c>
      <c r="BU41" s="120" t="str">
        <f>IF(MIR_2020!BS49="","-",MIR_2020!BS49)</f>
        <v>-</v>
      </c>
      <c r="BV41" s="73" t="str">
        <f>IF(MIR_2020!BT49="","-",MIR_2020!BT49)</f>
        <v>-</v>
      </c>
      <c r="BW41" s="73" t="str">
        <f>IF(MIR_2020!BU49="","-",MIR_2020!BU49)</f>
        <v>-</v>
      </c>
      <c r="BX41" s="73" t="str">
        <f>IF(MIR_2020!BV49="","-",MIR_2020!BV49)</f>
        <v>-</v>
      </c>
      <c r="BY41" s="73" t="str">
        <f>IF(MIR_2020!BW49="","-",MIR_2020!BW49)</f>
        <v>-</v>
      </c>
      <c r="BZ41" s="73" t="str">
        <f>IF(MIR_2020!BX49="","-",MIR_2020!BX49)</f>
        <v>-</v>
      </c>
      <c r="CA41" s="120" t="str">
        <f>IF(MIR_2020!BY49="","-",MIR_2020!BY49)</f>
        <v>-</v>
      </c>
      <c r="CB41" s="120" t="str">
        <f>IF(MIR_2020!BZ49="","-",MIR_2020!BZ49)</f>
        <v>-</v>
      </c>
      <c r="CC41" s="73" t="str">
        <f>IF(MIR_2020!CA49="","-",MIR_2020!CA49)</f>
        <v>-</v>
      </c>
      <c r="CD41" s="73" t="str">
        <f>IF(MIR_2020!CB49="","-",MIR_2020!CB49)</f>
        <v>-</v>
      </c>
      <c r="CE41" s="73" t="str">
        <f>IF(MIR_2020!CC49="","-",MIR_2020!CC49)</f>
        <v>-</v>
      </c>
      <c r="CF41" s="73" t="str">
        <f>IF(MIR_2020!CD49="","-",MIR_2020!CD49)</f>
        <v>-</v>
      </c>
      <c r="CG41" s="73" t="str">
        <f>IF(MIR_2020!CE49="","-",MIR_2020!CE49)</f>
        <v>-</v>
      </c>
      <c r="CH41" s="120" t="str">
        <f>IF(MIR_2020!CF49="","-",MIR_2020!CF49)</f>
        <v>-</v>
      </c>
      <c r="CI41" s="120" t="str">
        <f>IF(MIR_2020!CG49="","-",MIR_2020!CG49)</f>
        <v>-</v>
      </c>
      <c r="CJ41" s="73" t="str">
        <f>IF(MIR_2020!CH49="","-",MIR_2020!CH49)</f>
        <v>-</v>
      </c>
      <c r="CK41" s="73" t="str">
        <f>IF(MIR_2020!CI49="","-",MIR_2020!CI49)</f>
        <v>-</v>
      </c>
      <c r="CL41" s="73" t="str">
        <f>IF(MIR_2020!CJ49="","-",MIR_2020!CJ49)</f>
        <v>-</v>
      </c>
      <c r="CM41" s="73" t="str">
        <f>IF(MIR_2020!CK49="","-",MIR_2020!CK49)</f>
        <v>-</v>
      </c>
      <c r="CN41" s="73" t="str">
        <f>IF(MIR_2020!CL49="","-",MIR_2020!CL49)</f>
        <v>-</v>
      </c>
      <c r="CO41" s="120" t="str">
        <f>IF(MIR_2020!CM49="","-",MIR_2020!CM49)</f>
        <v>-</v>
      </c>
      <c r="CP41" s="120" t="str">
        <f>IF(MIR_2020!CN49="","-",MIR_2020!CN49)</f>
        <v>-</v>
      </c>
      <c r="CQ41" s="73" t="str">
        <f>IF(MIR_2020!CO49="","-",MIR_2020!CO49)</f>
        <v>-</v>
      </c>
      <c r="CR41" s="73" t="str">
        <f>IF(MIR_2020!CP49="","-",MIR_2020!CP49)</f>
        <v>-</v>
      </c>
      <c r="CS41" s="73" t="str">
        <f>IF(MIR_2020!CQ49="","-",MIR_2020!CQ49)</f>
        <v>-</v>
      </c>
      <c r="CT41" s="73" t="str">
        <f>IF(MIR_2020!CR49="","-",MIR_2020!CR49)</f>
        <v>-</v>
      </c>
      <c r="CU41" s="73" t="str">
        <f>IF(MIR_2020!CS49="","-",MIR_2020!CS49)</f>
        <v>-</v>
      </c>
    </row>
    <row r="42" spans="1:99" s="67" customFormat="1" ht="12.75" x14ac:dyDescent="0.3">
      <c r="A42" s="66">
        <f>+VLOOKUP($D42,Catálogos!$A$14:$E$40,5,0)</f>
        <v>2</v>
      </c>
      <c r="B42" s="68" t="str">
        <f>+VLOOKUP(D42,Catálogos!$A$14:$C$40,3,FALSE)</f>
        <v>Promover el pleno ejercicio de los derechos de acceso a la información pública y de protección de datos personales, así como la transparencia y apertura de las instituciones públicas.</v>
      </c>
      <c r="C42" s="68" t="str">
        <f>+VLOOKUP(D42,Catálogos!$A$14:$F$40,6,FALSE)</f>
        <v>Presidencia</v>
      </c>
      <c r="D42" s="67" t="str">
        <f>+MID(MIR_2020!$D$6,1,3)</f>
        <v>170</v>
      </c>
      <c r="E42" s="68" t="str">
        <f>+MID(MIR_2020!$D$6,7,150)</f>
        <v>Dirección General de Comunicación Social y Difusión</v>
      </c>
      <c r="F42" s="67" t="str">
        <f>IF(MIR_2020!B50=0,F41,MIR_2020!B50)</f>
        <v>GOA09</v>
      </c>
      <c r="G42" s="67" t="str">
        <f>IF(MIR_2020!C50=0,G41,MIR_2020!C50)</f>
        <v>Actividad</v>
      </c>
      <c r="H42" s="68" t="str">
        <f>IF(MIR_2020!D50="",H41,MIR_2020!D50)</f>
        <v>2.2 Aplicación de una encuesta institucional de diagnóstico de los instrumentos de comunicación interna y el impacto de sus mensajes entre el personal del Instituto.</v>
      </c>
      <c r="I42" s="68">
        <f>+MIR_2020!E50</f>
        <v>0</v>
      </c>
      <c r="J42" s="68">
        <f>+MIR_2020!F50</f>
        <v>0</v>
      </c>
      <c r="K42" s="68">
        <f>+MIR_2020!G50</f>
        <v>0</v>
      </c>
      <c r="L42" s="68">
        <f>+MIR_2020!H50</f>
        <v>0</v>
      </c>
      <c r="M42" s="68">
        <f>+MIR_2020!I50</f>
        <v>0</v>
      </c>
      <c r="N42" s="68">
        <f>+MIR_2020!J50</f>
        <v>0</v>
      </c>
      <c r="O42" s="68">
        <f>+MIR_2020!K50</f>
        <v>0</v>
      </c>
      <c r="P42" s="68">
        <f>+MIR_2020!L50</f>
        <v>0</v>
      </c>
      <c r="Q42" s="68">
        <f>+MIR_2020!M50</f>
        <v>0</v>
      </c>
      <c r="R42" s="68">
        <f>+MIR_2020!N50</f>
        <v>0</v>
      </c>
      <c r="S42" s="68">
        <f>+MIR_2020!O50</f>
        <v>0</v>
      </c>
      <c r="T42" s="68">
        <f>+MIR_2020!P50</f>
        <v>0</v>
      </c>
      <c r="U42" s="68">
        <f>+MIR_2020!Q50</f>
        <v>0</v>
      </c>
      <c r="V42" s="68" t="str">
        <f>IF(MIR_2020!R50=0,V41,MIR_2020!R50)</f>
        <v>Anual</v>
      </c>
      <c r="W42" s="68" t="str">
        <f>IF(MIR_2020!S50=0,W41,MIR_2020!S50)</f>
        <v>Porcentaje</v>
      </c>
      <c r="X42" s="68">
        <f>+MIR_2020!V50</f>
        <v>0</v>
      </c>
      <c r="Y42" s="68">
        <f>+MIR_2020!W50</f>
        <v>0</v>
      </c>
      <c r="Z42" s="68">
        <f>+MIR_2020!X50</f>
        <v>0</v>
      </c>
      <c r="AA42" s="68" t="str">
        <f>IF(AND(MIR_2020!Y50="",H42=H41),AA41,MIR_2020!Y50)</f>
        <v>Los resultados de la encuesta son obtenidos en tiempo y forma.</v>
      </c>
      <c r="AB42" s="68">
        <f>+MIR_2020!Z50</f>
        <v>0</v>
      </c>
      <c r="AC42" s="68">
        <f>+MIR_2020!AA50</f>
        <v>0</v>
      </c>
      <c r="AD42" s="68">
        <f>+MIR_2020!AB50</f>
        <v>0</v>
      </c>
      <c r="AE42" s="76">
        <f>+MIR_2020!AC50</f>
        <v>0</v>
      </c>
      <c r="AF42" s="76">
        <f>+MIR_2020!AD50</f>
        <v>0</v>
      </c>
      <c r="AG42" s="67">
        <f>+MIR_2020!AE50</f>
        <v>0</v>
      </c>
      <c r="AH42" s="67">
        <f>+MIR_2020!AF50</f>
        <v>0</v>
      </c>
      <c r="AI42" s="67">
        <f>+MIR_2020!AG50</f>
        <v>0</v>
      </c>
      <c r="AJ42" s="67">
        <f>+MIR_2020!AH50</f>
        <v>0</v>
      </c>
      <c r="AK42" s="67">
        <f>+MIR_2020!AN50</f>
        <v>0</v>
      </c>
      <c r="AL42" s="67" t="str">
        <f ca="1">IF(MIR_2020!AO50="","-",IF(AN42="No aplica","-",IF(MIR_2020!AO50="Sin avance","Sin avance",IF(MIR_2020!AO50&lt;&gt;"Sin avance",IFERROR(_xlfn.FORMULATEXT(MIR_2020!AO50),CONCATENATE("=",MIR_2020!AO50)),"0"))))</f>
        <v>-</v>
      </c>
      <c r="AM42" s="67">
        <f>+MIR_2020!AP50</f>
        <v>0</v>
      </c>
      <c r="AN42" s="67">
        <f>+MIR_2020!AQ50</f>
        <v>0</v>
      </c>
      <c r="AO42" s="67">
        <f>+MIR_2020!AR50</f>
        <v>0</v>
      </c>
      <c r="AP42" s="77" t="str">
        <f>IF(MIR_2020!AS50="","-",MIR_2020!AS50)</f>
        <v>-</v>
      </c>
      <c r="AQ42" s="67">
        <f>+MIR_2020!AT50</f>
        <v>0</v>
      </c>
      <c r="AR42" s="67" t="str">
        <f ca="1">+IF(MIR_2020!AU50="","-",IF(AT42="No aplica","-",IF(MIR_2020!AU50="Sin avance","Sin avance",IF(MIR_2020!AU50&lt;&gt;"Sin avance",IFERROR(_xlfn.FORMULATEXT(MIR_2020!AU50),CONCATENATE("=",MIR_2020!AU50)),"0"))))</f>
        <v>-</v>
      </c>
      <c r="AS42" s="67">
        <f>+MIR_2020!AV50</f>
        <v>0</v>
      </c>
      <c r="AT42" s="67">
        <f>+MIR_2020!AW50</f>
        <v>0</v>
      </c>
      <c r="AU42" s="67">
        <f>+MIR_2020!AX50</f>
        <v>0</v>
      </c>
      <c r="AV42" s="77" t="str">
        <f>IF(MIR_2020!AY50="","-",MIR_2020!AY50)</f>
        <v>-</v>
      </c>
      <c r="AW42" s="67">
        <f>+MIR_2020!AZ50</f>
        <v>0</v>
      </c>
      <c r="AX42" s="69" t="str">
        <f ca="1">+IF(MIR_2020!BA50="","-",IF(AZ42="No aplica","-",IF(MIR_2020!BA50="Sin avance","Sin avance",IF(MIR_2020!BA50&lt;&gt;"Sin avance",IFERROR(_xlfn.FORMULATEXT(MIR_2020!BA50),CONCATENATE("=",MIR_2020!BA50)),"0"))))</f>
        <v>-</v>
      </c>
      <c r="AY42" s="67">
        <f>+MIR_2020!BB50</f>
        <v>0</v>
      </c>
      <c r="AZ42" s="67">
        <f>+MIR_2020!BC50</f>
        <v>0</v>
      </c>
      <c r="BA42" s="67">
        <f>+MIR_2020!BD50</f>
        <v>0</v>
      </c>
      <c r="BB42" s="77" t="str">
        <f>IF(MIR_2020!BE50="","-",MIR_2020!BE50)</f>
        <v>-</v>
      </c>
      <c r="BC42" s="67">
        <f>+MIR_2020!BF50</f>
        <v>0</v>
      </c>
      <c r="BD42" s="67" t="str">
        <f ca="1">+IF(MIR_2020!BG50="","-",IF(BF42="No aplica","-",IF(MIR_2020!BG50="Sin avance","Sin avance",IF(MIR_2020!BG50&lt;&gt;"Sin avance",IFERROR(_xlfn.FORMULATEXT(MIR_2020!BG50),CONCATENATE("=",MIR_2020!BG50)),"0"))))</f>
        <v>-</v>
      </c>
      <c r="BE42" s="67">
        <f>+MIR_2020!BH50</f>
        <v>0</v>
      </c>
      <c r="BF42" s="67">
        <f>+MIR_2020!BI50</f>
        <v>0</v>
      </c>
      <c r="BG42" s="67">
        <f>+MIR_2020!BJ50</f>
        <v>0</v>
      </c>
      <c r="BH42" s="77" t="str">
        <f>IF(MIR_2020!BK50="","-",MIR_2020!BK50)</f>
        <v>-</v>
      </c>
      <c r="BI42" s="67">
        <f>+MIR_2020!AH50</f>
        <v>0</v>
      </c>
      <c r="BJ42" s="70" t="str">
        <f ca="1">+IF(MIR_2020!AI50="","-",IF(BL42="No aplica","-",IF(MIR_2020!AI50="Sin avance","Sin avance",IF(MIR_2020!AI50&lt;&gt;"Sin avance",IFERROR(_xlfn.FORMULATEXT(MIR_2020!AI50),CONCATENATE("=",MIR_2020!AI50)),"-"))))</f>
        <v>-</v>
      </c>
      <c r="BK42" s="67">
        <f>+MIR_2020!AJ50</f>
        <v>0</v>
      </c>
      <c r="BL42" s="67">
        <f>+MIR_2020!AK50</f>
        <v>0</v>
      </c>
      <c r="BM42" s="67">
        <f>+MIR_2020!AL50</f>
        <v>0</v>
      </c>
      <c r="BN42" s="77" t="str">
        <f>IF(MIR_2020!AM50="","-",MIR_2020!AM50)</f>
        <v>-</v>
      </c>
      <c r="BO42" s="120" t="str">
        <f>IF(MIR_2020!BL50="","-",MIR_2020!BL50)</f>
        <v>-</v>
      </c>
      <c r="BP42" s="120" t="str">
        <f>IF(MIR_2020!BM50="","-",MIR_2020!BM50)</f>
        <v>-</v>
      </c>
      <c r="BQ42" s="120" t="str">
        <f>IF(MIR_2020!BN50="","-",MIR_2020!BN50)</f>
        <v>-</v>
      </c>
      <c r="BR42" s="120" t="str">
        <f>IF(MIR_2020!BO50="","-",MIR_2020!BO50)</f>
        <v>-</v>
      </c>
      <c r="BS42" s="73" t="str">
        <f>IF(MIR_2020!BP50="","-",MIR_2020!BP50)</f>
        <v>-</v>
      </c>
      <c r="BT42" s="120" t="str">
        <f>IF(MIR_2020!BR50="","-",MIR_2020!BR50)</f>
        <v>-</v>
      </c>
      <c r="BU42" s="120" t="str">
        <f>IF(MIR_2020!BS50="","-",MIR_2020!BS50)</f>
        <v>-</v>
      </c>
      <c r="BV42" s="73" t="str">
        <f>IF(MIR_2020!BT50="","-",MIR_2020!BT50)</f>
        <v>-</v>
      </c>
      <c r="BW42" s="73" t="str">
        <f>IF(MIR_2020!BU50="","-",MIR_2020!BU50)</f>
        <v>-</v>
      </c>
      <c r="BX42" s="73" t="str">
        <f>IF(MIR_2020!BV50="","-",MIR_2020!BV50)</f>
        <v>-</v>
      </c>
      <c r="BY42" s="73" t="str">
        <f>IF(MIR_2020!BW50="","-",MIR_2020!BW50)</f>
        <v>-</v>
      </c>
      <c r="BZ42" s="73" t="str">
        <f>IF(MIR_2020!BX50="","-",MIR_2020!BX50)</f>
        <v>-</v>
      </c>
      <c r="CA42" s="120" t="str">
        <f>IF(MIR_2020!BY50="","-",MIR_2020!BY50)</f>
        <v>-</v>
      </c>
      <c r="CB42" s="120" t="str">
        <f>IF(MIR_2020!BZ50="","-",MIR_2020!BZ50)</f>
        <v>-</v>
      </c>
      <c r="CC42" s="73" t="str">
        <f>IF(MIR_2020!CA50="","-",MIR_2020!CA50)</f>
        <v>-</v>
      </c>
      <c r="CD42" s="73" t="str">
        <f>IF(MIR_2020!CB50="","-",MIR_2020!CB50)</f>
        <v>-</v>
      </c>
      <c r="CE42" s="73" t="str">
        <f>IF(MIR_2020!CC50="","-",MIR_2020!CC50)</f>
        <v>-</v>
      </c>
      <c r="CF42" s="73" t="str">
        <f>IF(MIR_2020!CD50="","-",MIR_2020!CD50)</f>
        <v>-</v>
      </c>
      <c r="CG42" s="73" t="str">
        <f>IF(MIR_2020!CE50="","-",MIR_2020!CE50)</f>
        <v>-</v>
      </c>
      <c r="CH42" s="120" t="str">
        <f>IF(MIR_2020!CF50="","-",MIR_2020!CF50)</f>
        <v>-</v>
      </c>
      <c r="CI42" s="120" t="str">
        <f>IF(MIR_2020!CG50="","-",MIR_2020!CG50)</f>
        <v>-</v>
      </c>
      <c r="CJ42" s="73" t="str">
        <f>IF(MIR_2020!CH50="","-",MIR_2020!CH50)</f>
        <v>-</v>
      </c>
      <c r="CK42" s="73" t="str">
        <f>IF(MIR_2020!CI50="","-",MIR_2020!CI50)</f>
        <v>-</v>
      </c>
      <c r="CL42" s="73" t="str">
        <f>IF(MIR_2020!CJ50="","-",MIR_2020!CJ50)</f>
        <v>-</v>
      </c>
      <c r="CM42" s="73" t="str">
        <f>IF(MIR_2020!CK50="","-",MIR_2020!CK50)</f>
        <v>-</v>
      </c>
      <c r="CN42" s="73" t="str">
        <f>IF(MIR_2020!CL50="","-",MIR_2020!CL50)</f>
        <v>-</v>
      </c>
      <c r="CO42" s="120" t="str">
        <f>IF(MIR_2020!CM50="","-",MIR_2020!CM50)</f>
        <v>-</v>
      </c>
      <c r="CP42" s="120" t="str">
        <f>IF(MIR_2020!CN50="","-",MIR_2020!CN50)</f>
        <v>-</v>
      </c>
      <c r="CQ42" s="73" t="str">
        <f>IF(MIR_2020!CO50="","-",MIR_2020!CO50)</f>
        <v>-</v>
      </c>
      <c r="CR42" s="73" t="str">
        <f>IF(MIR_2020!CP50="","-",MIR_2020!CP50)</f>
        <v>-</v>
      </c>
      <c r="CS42" s="73" t="str">
        <f>IF(MIR_2020!CQ50="","-",MIR_2020!CQ50)</f>
        <v>-</v>
      </c>
      <c r="CT42" s="73" t="str">
        <f>IF(MIR_2020!CR50="","-",MIR_2020!CR50)</f>
        <v>-</v>
      </c>
      <c r="CU42" s="73" t="str">
        <f>IF(MIR_2020!CS50="","-",MIR_2020!CS50)</f>
        <v>-</v>
      </c>
    </row>
    <row r="43" spans="1:99" s="67" customFormat="1" ht="12.75" x14ac:dyDescent="0.3">
      <c r="A43" s="66">
        <f>+VLOOKUP($D43,Catálogos!$A$14:$E$40,5,0)</f>
        <v>2</v>
      </c>
      <c r="B43" s="68" t="str">
        <f>+VLOOKUP(D43,Catálogos!$A$14:$C$40,3,FALSE)</f>
        <v>Promover el pleno ejercicio de los derechos de acceso a la información pública y de protección de datos personales, así como la transparencia y apertura de las instituciones públicas.</v>
      </c>
      <c r="C43" s="68" t="str">
        <f>+VLOOKUP(D43,Catálogos!$A$14:$F$40,6,FALSE)</f>
        <v>Presidencia</v>
      </c>
      <c r="D43" s="67" t="str">
        <f>+MID(MIR_2020!$D$6,1,3)</f>
        <v>170</v>
      </c>
      <c r="E43" s="68" t="str">
        <f>+MID(MIR_2020!$D$6,7,150)</f>
        <v>Dirección General de Comunicación Social y Difusión</v>
      </c>
      <c r="F43" s="67" t="str">
        <f>IF(MIR_2020!B51=0,F42,MIR_2020!B51)</f>
        <v>GOA09</v>
      </c>
      <c r="G43" s="67" t="str">
        <f>IF(MIR_2020!C51=0,G42,MIR_2020!C51)</f>
        <v>Actividad</v>
      </c>
      <c r="H43" s="68" t="str">
        <f>IF(MIR_2020!D51="",H42,MIR_2020!D51)</f>
        <v>2.2 Aplicación de una encuesta institucional de diagnóstico de los instrumentos de comunicación interna y el impacto de sus mensajes entre el personal del Instituto.</v>
      </c>
      <c r="I43" s="68">
        <f>+MIR_2020!E51</f>
        <v>0</v>
      </c>
      <c r="J43" s="68">
        <f>+MIR_2020!F51</f>
        <v>0</v>
      </c>
      <c r="K43" s="68">
        <f>+MIR_2020!G51</f>
        <v>0</v>
      </c>
      <c r="L43" s="68">
        <f>+MIR_2020!H51</f>
        <v>0</v>
      </c>
      <c r="M43" s="68">
        <f>+MIR_2020!I51</f>
        <v>0</v>
      </c>
      <c r="N43" s="68">
        <f>+MIR_2020!J51</f>
        <v>0</v>
      </c>
      <c r="O43" s="68">
        <f>+MIR_2020!K51</f>
        <v>0</v>
      </c>
      <c r="P43" s="68">
        <f>+MIR_2020!L51</f>
        <v>0</v>
      </c>
      <c r="Q43" s="68">
        <f>+MIR_2020!M51</f>
        <v>0</v>
      </c>
      <c r="R43" s="68">
        <f>+MIR_2020!N51</f>
        <v>0</v>
      </c>
      <c r="S43" s="68">
        <f>+MIR_2020!O51</f>
        <v>0</v>
      </c>
      <c r="T43" s="68">
        <f>+MIR_2020!P51</f>
        <v>0</v>
      </c>
      <c r="U43" s="68">
        <f>+MIR_2020!Q51</f>
        <v>0</v>
      </c>
      <c r="V43" s="68" t="str">
        <f>IF(MIR_2020!R51=0,V42,MIR_2020!R51)</f>
        <v>Anual</v>
      </c>
      <c r="W43" s="68" t="str">
        <f>IF(MIR_2020!S51=0,W42,MIR_2020!S51)</f>
        <v>Porcentaje</v>
      </c>
      <c r="X43" s="68">
        <f>+MIR_2020!V51</f>
        <v>0</v>
      </c>
      <c r="Y43" s="68">
        <f>+MIR_2020!W51</f>
        <v>0</v>
      </c>
      <c r="Z43" s="68">
        <f>+MIR_2020!X51</f>
        <v>0</v>
      </c>
      <c r="AA43" s="68" t="str">
        <f>IF(AND(MIR_2020!Y51="",H43=H42),AA42,MIR_2020!Y51)</f>
        <v>Los resultados de la encuesta son obtenidos en tiempo y forma.</v>
      </c>
      <c r="AB43" s="68">
        <f>+MIR_2020!Z51</f>
        <v>0</v>
      </c>
      <c r="AC43" s="68">
        <f>+MIR_2020!AA51</f>
        <v>0</v>
      </c>
      <c r="AD43" s="68">
        <f>+MIR_2020!AB51</f>
        <v>0</v>
      </c>
      <c r="AE43" s="76">
        <f>+MIR_2020!AC51</f>
        <v>0</v>
      </c>
      <c r="AF43" s="76">
        <f>+MIR_2020!AD51</f>
        <v>0</v>
      </c>
      <c r="AG43" s="67">
        <f>+MIR_2020!AE51</f>
        <v>0</v>
      </c>
      <c r="AH43" s="67">
        <f>+MIR_2020!AF51</f>
        <v>0</v>
      </c>
      <c r="AI43" s="67">
        <f>+MIR_2020!AG51</f>
        <v>0</v>
      </c>
      <c r="AJ43" s="67">
        <f>+MIR_2020!AH51</f>
        <v>0</v>
      </c>
      <c r="AK43" s="67">
        <f>+MIR_2020!AN51</f>
        <v>0</v>
      </c>
      <c r="AL43" s="67" t="str">
        <f ca="1">IF(MIR_2020!AO51="","-",IF(AN43="No aplica","-",IF(MIR_2020!AO51="Sin avance","Sin avance",IF(MIR_2020!AO51&lt;&gt;"Sin avance",IFERROR(_xlfn.FORMULATEXT(MIR_2020!AO51),CONCATENATE("=",MIR_2020!AO51)),"0"))))</f>
        <v>-</v>
      </c>
      <c r="AM43" s="67">
        <f>+MIR_2020!AP51</f>
        <v>0</v>
      </c>
      <c r="AN43" s="67">
        <f>+MIR_2020!AQ51</f>
        <v>0</v>
      </c>
      <c r="AO43" s="67">
        <f>+MIR_2020!AR51</f>
        <v>0</v>
      </c>
      <c r="AP43" s="77" t="str">
        <f>IF(MIR_2020!AS51="","-",MIR_2020!AS51)</f>
        <v>-</v>
      </c>
      <c r="AQ43" s="67">
        <f>+MIR_2020!AT51</f>
        <v>0</v>
      </c>
      <c r="AR43" s="67" t="str">
        <f ca="1">+IF(MIR_2020!AU51="","-",IF(AT43="No aplica","-",IF(MIR_2020!AU51="Sin avance","Sin avance",IF(MIR_2020!AU51&lt;&gt;"Sin avance",IFERROR(_xlfn.FORMULATEXT(MIR_2020!AU51),CONCATENATE("=",MIR_2020!AU51)),"0"))))</f>
        <v>-</v>
      </c>
      <c r="AS43" s="67">
        <f>+MIR_2020!AV51</f>
        <v>0</v>
      </c>
      <c r="AT43" s="67">
        <f>+MIR_2020!AW51</f>
        <v>0</v>
      </c>
      <c r="AU43" s="67">
        <f>+MIR_2020!AX51</f>
        <v>0</v>
      </c>
      <c r="AV43" s="77" t="str">
        <f>IF(MIR_2020!AY51="","-",MIR_2020!AY51)</f>
        <v>-</v>
      </c>
      <c r="AW43" s="67">
        <f>+MIR_2020!AZ51</f>
        <v>0</v>
      </c>
      <c r="AX43" s="69" t="str">
        <f ca="1">+IF(MIR_2020!BA51="","-",IF(AZ43="No aplica","-",IF(MIR_2020!BA51="Sin avance","Sin avance",IF(MIR_2020!BA51&lt;&gt;"Sin avance",IFERROR(_xlfn.FORMULATEXT(MIR_2020!BA51),CONCATENATE("=",MIR_2020!BA51)),"0"))))</f>
        <v>-</v>
      </c>
      <c r="AY43" s="67">
        <f>+MIR_2020!BB51</f>
        <v>0</v>
      </c>
      <c r="AZ43" s="67">
        <f>+MIR_2020!BC51</f>
        <v>0</v>
      </c>
      <c r="BA43" s="67">
        <f>+MIR_2020!BD51</f>
        <v>0</v>
      </c>
      <c r="BB43" s="77" t="str">
        <f>IF(MIR_2020!BE51="","-",MIR_2020!BE51)</f>
        <v>-</v>
      </c>
      <c r="BC43" s="67">
        <f>+MIR_2020!BF51</f>
        <v>0</v>
      </c>
      <c r="BD43" s="67" t="str">
        <f ca="1">+IF(MIR_2020!BG51="","-",IF(BF43="No aplica","-",IF(MIR_2020!BG51="Sin avance","Sin avance",IF(MIR_2020!BG51&lt;&gt;"Sin avance",IFERROR(_xlfn.FORMULATEXT(MIR_2020!BG51),CONCATENATE("=",MIR_2020!BG51)),"0"))))</f>
        <v>-</v>
      </c>
      <c r="BE43" s="67">
        <f>+MIR_2020!BH51</f>
        <v>0</v>
      </c>
      <c r="BF43" s="67">
        <f>+MIR_2020!BI51</f>
        <v>0</v>
      </c>
      <c r="BG43" s="67">
        <f>+MIR_2020!BJ51</f>
        <v>0</v>
      </c>
      <c r="BH43" s="77" t="str">
        <f>IF(MIR_2020!BK51="","-",MIR_2020!BK51)</f>
        <v>-</v>
      </c>
      <c r="BI43" s="67">
        <f>+MIR_2020!AH51</f>
        <v>0</v>
      </c>
      <c r="BJ43" s="70" t="str">
        <f ca="1">+IF(MIR_2020!AI51="","-",IF(BL43="No aplica","-",IF(MIR_2020!AI51="Sin avance","Sin avance",IF(MIR_2020!AI51&lt;&gt;"Sin avance",IFERROR(_xlfn.FORMULATEXT(MIR_2020!AI51),CONCATENATE("=",MIR_2020!AI51)),"-"))))</f>
        <v>-</v>
      </c>
      <c r="BK43" s="67">
        <f>+MIR_2020!AJ51</f>
        <v>0</v>
      </c>
      <c r="BL43" s="67">
        <f>+MIR_2020!AK51</f>
        <v>0</v>
      </c>
      <c r="BM43" s="67">
        <f>+MIR_2020!AL51</f>
        <v>0</v>
      </c>
      <c r="BN43" s="77" t="str">
        <f>IF(MIR_2020!AM51="","-",MIR_2020!AM51)</f>
        <v>-</v>
      </c>
      <c r="BO43" s="120" t="str">
        <f>IF(MIR_2020!BL51="","-",MIR_2020!BL51)</f>
        <v>-</v>
      </c>
      <c r="BP43" s="120" t="str">
        <f>IF(MIR_2020!BM51="","-",MIR_2020!BM51)</f>
        <v>-</v>
      </c>
      <c r="BQ43" s="120" t="str">
        <f>IF(MIR_2020!BN51="","-",MIR_2020!BN51)</f>
        <v>-</v>
      </c>
      <c r="BR43" s="120" t="str">
        <f>IF(MIR_2020!BO51="","-",MIR_2020!BO51)</f>
        <v>-</v>
      </c>
      <c r="BS43" s="73" t="str">
        <f>IF(MIR_2020!BP51="","-",MIR_2020!BP51)</f>
        <v>-</v>
      </c>
      <c r="BT43" s="120" t="str">
        <f>IF(MIR_2020!BR51="","-",MIR_2020!BR51)</f>
        <v>-</v>
      </c>
      <c r="BU43" s="120" t="str">
        <f>IF(MIR_2020!BS51="","-",MIR_2020!BS51)</f>
        <v>-</v>
      </c>
      <c r="BV43" s="73" t="str">
        <f>IF(MIR_2020!BT51="","-",MIR_2020!BT51)</f>
        <v>-</v>
      </c>
      <c r="BW43" s="73" t="str">
        <f>IF(MIR_2020!BU51="","-",MIR_2020!BU51)</f>
        <v>-</v>
      </c>
      <c r="BX43" s="73" t="str">
        <f>IF(MIR_2020!BV51="","-",MIR_2020!BV51)</f>
        <v>-</v>
      </c>
      <c r="BY43" s="73" t="str">
        <f>IF(MIR_2020!BW51="","-",MIR_2020!BW51)</f>
        <v>-</v>
      </c>
      <c r="BZ43" s="73" t="str">
        <f>IF(MIR_2020!BX51="","-",MIR_2020!BX51)</f>
        <v>-</v>
      </c>
      <c r="CA43" s="120" t="str">
        <f>IF(MIR_2020!BY51="","-",MIR_2020!BY51)</f>
        <v>-</v>
      </c>
      <c r="CB43" s="120" t="str">
        <f>IF(MIR_2020!BZ51="","-",MIR_2020!BZ51)</f>
        <v>-</v>
      </c>
      <c r="CC43" s="73" t="str">
        <f>IF(MIR_2020!CA51="","-",MIR_2020!CA51)</f>
        <v>-</v>
      </c>
      <c r="CD43" s="73" t="str">
        <f>IF(MIR_2020!CB51="","-",MIR_2020!CB51)</f>
        <v>-</v>
      </c>
      <c r="CE43" s="73" t="str">
        <f>IF(MIR_2020!CC51="","-",MIR_2020!CC51)</f>
        <v>-</v>
      </c>
      <c r="CF43" s="73" t="str">
        <f>IF(MIR_2020!CD51="","-",MIR_2020!CD51)</f>
        <v>-</v>
      </c>
      <c r="CG43" s="73" t="str">
        <f>IF(MIR_2020!CE51="","-",MIR_2020!CE51)</f>
        <v>-</v>
      </c>
      <c r="CH43" s="120" t="str">
        <f>IF(MIR_2020!CF51="","-",MIR_2020!CF51)</f>
        <v>-</v>
      </c>
      <c r="CI43" s="120" t="str">
        <f>IF(MIR_2020!CG51="","-",MIR_2020!CG51)</f>
        <v>-</v>
      </c>
      <c r="CJ43" s="73" t="str">
        <f>IF(MIR_2020!CH51="","-",MIR_2020!CH51)</f>
        <v>-</v>
      </c>
      <c r="CK43" s="73" t="str">
        <f>IF(MIR_2020!CI51="","-",MIR_2020!CI51)</f>
        <v>-</v>
      </c>
      <c r="CL43" s="73" t="str">
        <f>IF(MIR_2020!CJ51="","-",MIR_2020!CJ51)</f>
        <v>-</v>
      </c>
      <c r="CM43" s="73" t="str">
        <f>IF(MIR_2020!CK51="","-",MIR_2020!CK51)</f>
        <v>-</v>
      </c>
      <c r="CN43" s="73" t="str">
        <f>IF(MIR_2020!CL51="","-",MIR_2020!CL51)</f>
        <v>-</v>
      </c>
      <c r="CO43" s="120" t="str">
        <f>IF(MIR_2020!CM51="","-",MIR_2020!CM51)</f>
        <v>-</v>
      </c>
      <c r="CP43" s="120" t="str">
        <f>IF(MIR_2020!CN51="","-",MIR_2020!CN51)</f>
        <v>-</v>
      </c>
      <c r="CQ43" s="73" t="str">
        <f>IF(MIR_2020!CO51="","-",MIR_2020!CO51)</f>
        <v>-</v>
      </c>
      <c r="CR43" s="73" t="str">
        <f>IF(MIR_2020!CP51="","-",MIR_2020!CP51)</f>
        <v>-</v>
      </c>
      <c r="CS43" s="73" t="str">
        <f>IF(MIR_2020!CQ51="","-",MIR_2020!CQ51)</f>
        <v>-</v>
      </c>
      <c r="CT43" s="73" t="str">
        <f>IF(MIR_2020!CR51="","-",MIR_2020!CR51)</f>
        <v>-</v>
      </c>
      <c r="CU43" s="73" t="str">
        <f>IF(MIR_2020!CS51="","-",MIR_2020!CS51)</f>
        <v>-</v>
      </c>
    </row>
    <row r="44" spans="1:99" s="67" customFormat="1" ht="12.75" x14ac:dyDescent="0.3">
      <c r="A44" s="66">
        <f>+VLOOKUP($D44,Catálogos!$A$14:$E$40,5,0)</f>
        <v>2</v>
      </c>
      <c r="B44" s="68" t="str">
        <f>+VLOOKUP(D44,Catálogos!$A$14:$C$40,3,FALSE)</f>
        <v>Promover el pleno ejercicio de los derechos de acceso a la información pública y de protección de datos personales, así como la transparencia y apertura de las instituciones públicas.</v>
      </c>
      <c r="C44" s="68" t="str">
        <f>+VLOOKUP(D44,Catálogos!$A$14:$F$40,6,FALSE)</f>
        <v>Presidencia</v>
      </c>
      <c r="D44" s="67" t="str">
        <f>+MID(MIR_2020!$D$6,1,3)</f>
        <v>170</v>
      </c>
      <c r="E44" s="68" t="str">
        <f>+MID(MIR_2020!$D$6,7,150)</f>
        <v>Dirección General de Comunicación Social y Difusión</v>
      </c>
      <c r="F44" s="67" t="str">
        <f>IF(MIR_2020!B52=0,F43,MIR_2020!B52)</f>
        <v>GOA09</v>
      </c>
      <c r="G44" s="67" t="str">
        <f>IF(MIR_2020!C52=0,G43,MIR_2020!C52)</f>
        <v>Actividad</v>
      </c>
      <c r="H44" s="68" t="str">
        <f>IF(MIR_2020!D52="",H43,MIR_2020!D52)</f>
        <v>2.2 Aplicación de una encuesta institucional de diagnóstico de los instrumentos de comunicación interna y el impacto de sus mensajes entre el personal del Instituto.</v>
      </c>
      <c r="I44" s="68">
        <f>+MIR_2020!E52</f>
        <v>0</v>
      </c>
      <c r="J44" s="68">
        <f>+MIR_2020!F52</f>
        <v>0</v>
      </c>
      <c r="K44" s="68">
        <f>+MIR_2020!G52</f>
        <v>0</v>
      </c>
      <c r="L44" s="68">
        <f>+MIR_2020!H52</f>
        <v>0</v>
      </c>
      <c r="M44" s="68">
        <f>+MIR_2020!I52</f>
        <v>0</v>
      </c>
      <c r="N44" s="68">
        <f>+MIR_2020!J52</f>
        <v>0</v>
      </c>
      <c r="O44" s="68">
        <f>+MIR_2020!K52</f>
        <v>0</v>
      </c>
      <c r="P44" s="68">
        <f>+MIR_2020!L52</f>
        <v>0</v>
      </c>
      <c r="Q44" s="68">
        <f>+MIR_2020!M52</f>
        <v>0</v>
      </c>
      <c r="R44" s="68">
        <f>+MIR_2020!N52</f>
        <v>0</v>
      </c>
      <c r="S44" s="68">
        <f>+MIR_2020!O52</f>
        <v>0</v>
      </c>
      <c r="T44" s="68">
        <f>+MIR_2020!P52</f>
        <v>0</v>
      </c>
      <c r="U44" s="68">
        <f>+MIR_2020!Q52</f>
        <v>0</v>
      </c>
      <c r="V44" s="68" t="str">
        <f>IF(MIR_2020!R52=0,V43,MIR_2020!R52)</f>
        <v>Anual</v>
      </c>
      <c r="W44" s="68" t="str">
        <f>IF(MIR_2020!S52=0,W43,MIR_2020!S52)</f>
        <v>Porcentaje</v>
      </c>
      <c r="X44" s="68">
        <f>+MIR_2020!V52</f>
        <v>0</v>
      </c>
      <c r="Y44" s="68">
        <f>+MIR_2020!W52</f>
        <v>0</v>
      </c>
      <c r="Z44" s="68">
        <f>+MIR_2020!X52</f>
        <v>0</v>
      </c>
      <c r="AA44" s="68" t="str">
        <f>IF(AND(MIR_2020!Y52="",H44=H43),AA43,MIR_2020!Y52)</f>
        <v>Los resultados de la encuesta son obtenidos en tiempo y forma.</v>
      </c>
      <c r="AB44" s="68">
        <f>+MIR_2020!Z52</f>
        <v>0</v>
      </c>
      <c r="AC44" s="68">
        <f>+MIR_2020!AA52</f>
        <v>0</v>
      </c>
      <c r="AD44" s="68">
        <f>+MIR_2020!AB52</f>
        <v>0</v>
      </c>
      <c r="AE44" s="76">
        <f>+MIR_2020!AC52</f>
        <v>0</v>
      </c>
      <c r="AF44" s="76">
        <f>+MIR_2020!AD52</f>
        <v>0</v>
      </c>
      <c r="AG44" s="67">
        <f>+MIR_2020!AE52</f>
        <v>0</v>
      </c>
      <c r="AH44" s="67">
        <f>+MIR_2020!AF52</f>
        <v>0</v>
      </c>
      <c r="AI44" s="67">
        <f>+MIR_2020!AG52</f>
        <v>0</v>
      </c>
      <c r="AJ44" s="67">
        <f>+MIR_2020!AH52</f>
        <v>0</v>
      </c>
      <c r="AK44" s="67">
        <f>+MIR_2020!AN52</f>
        <v>0</v>
      </c>
      <c r="AL44" s="67" t="str">
        <f ca="1">IF(MIR_2020!AO52="","-",IF(AN44="No aplica","-",IF(MIR_2020!AO52="Sin avance","Sin avance",IF(MIR_2020!AO52&lt;&gt;"Sin avance",IFERROR(_xlfn.FORMULATEXT(MIR_2020!AO52),CONCATENATE("=",MIR_2020!AO52)),"0"))))</f>
        <v>-</v>
      </c>
      <c r="AM44" s="67">
        <f>+MIR_2020!AP52</f>
        <v>0</v>
      </c>
      <c r="AN44" s="67">
        <f>+MIR_2020!AQ52</f>
        <v>0</v>
      </c>
      <c r="AO44" s="67">
        <f>+MIR_2020!AR52</f>
        <v>0</v>
      </c>
      <c r="AP44" s="77" t="str">
        <f>IF(MIR_2020!AS52="","-",MIR_2020!AS52)</f>
        <v>-</v>
      </c>
      <c r="AQ44" s="67">
        <f>+MIR_2020!AT52</f>
        <v>0</v>
      </c>
      <c r="AR44" s="67" t="str">
        <f ca="1">+IF(MIR_2020!AU52="","-",IF(AT44="No aplica","-",IF(MIR_2020!AU52="Sin avance","Sin avance",IF(MIR_2020!AU52&lt;&gt;"Sin avance",IFERROR(_xlfn.FORMULATEXT(MIR_2020!AU52),CONCATENATE("=",MIR_2020!AU52)),"0"))))</f>
        <v>-</v>
      </c>
      <c r="AS44" s="67">
        <f>+MIR_2020!AV52</f>
        <v>0</v>
      </c>
      <c r="AT44" s="67">
        <f>+MIR_2020!AW52</f>
        <v>0</v>
      </c>
      <c r="AU44" s="67">
        <f>+MIR_2020!AX52</f>
        <v>0</v>
      </c>
      <c r="AV44" s="77" t="str">
        <f>IF(MIR_2020!AY52="","-",MIR_2020!AY52)</f>
        <v>-</v>
      </c>
      <c r="AW44" s="67">
        <f>+MIR_2020!AZ52</f>
        <v>0</v>
      </c>
      <c r="AX44" s="69" t="str">
        <f ca="1">+IF(MIR_2020!BA52="","-",IF(AZ44="No aplica","-",IF(MIR_2020!BA52="Sin avance","Sin avance",IF(MIR_2020!BA52&lt;&gt;"Sin avance",IFERROR(_xlfn.FORMULATEXT(MIR_2020!BA52),CONCATENATE("=",MIR_2020!BA52)),"0"))))</f>
        <v>-</v>
      </c>
      <c r="AY44" s="67">
        <f>+MIR_2020!BB52</f>
        <v>0</v>
      </c>
      <c r="AZ44" s="67">
        <f>+MIR_2020!BC52</f>
        <v>0</v>
      </c>
      <c r="BA44" s="67">
        <f>+MIR_2020!BD52</f>
        <v>0</v>
      </c>
      <c r="BB44" s="77" t="str">
        <f>IF(MIR_2020!BE52="","-",MIR_2020!BE52)</f>
        <v>-</v>
      </c>
      <c r="BC44" s="67">
        <f>+MIR_2020!BF52</f>
        <v>0</v>
      </c>
      <c r="BD44" s="67" t="str">
        <f ca="1">+IF(MIR_2020!BG52="","-",IF(BF44="No aplica","-",IF(MIR_2020!BG52="Sin avance","Sin avance",IF(MIR_2020!BG52&lt;&gt;"Sin avance",IFERROR(_xlfn.FORMULATEXT(MIR_2020!BG52),CONCATENATE("=",MIR_2020!BG52)),"0"))))</f>
        <v>-</v>
      </c>
      <c r="BE44" s="67">
        <f>+MIR_2020!BH52</f>
        <v>0</v>
      </c>
      <c r="BF44" s="67">
        <f>+MIR_2020!BI52</f>
        <v>0</v>
      </c>
      <c r="BG44" s="67">
        <f>+MIR_2020!BJ52</f>
        <v>0</v>
      </c>
      <c r="BH44" s="77" t="str">
        <f>IF(MIR_2020!BK52="","-",MIR_2020!BK52)</f>
        <v>-</v>
      </c>
      <c r="BI44" s="67">
        <f>+MIR_2020!AH52</f>
        <v>0</v>
      </c>
      <c r="BJ44" s="70" t="str">
        <f ca="1">+IF(MIR_2020!AI52="","-",IF(BL44="No aplica","-",IF(MIR_2020!AI52="Sin avance","Sin avance",IF(MIR_2020!AI52&lt;&gt;"Sin avance",IFERROR(_xlfn.FORMULATEXT(MIR_2020!AI52),CONCATENATE("=",MIR_2020!AI52)),"-"))))</f>
        <v>-</v>
      </c>
      <c r="BK44" s="67">
        <f>+MIR_2020!AJ52</f>
        <v>0</v>
      </c>
      <c r="BL44" s="67">
        <f>+MIR_2020!AK52</f>
        <v>0</v>
      </c>
      <c r="BM44" s="67">
        <f>+MIR_2020!AL52</f>
        <v>0</v>
      </c>
      <c r="BN44" s="77" t="str">
        <f>IF(MIR_2020!AM52="","-",MIR_2020!AM52)</f>
        <v>-</v>
      </c>
      <c r="BO44" s="120" t="str">
        <f>IF(MIR_2020!BL52="","-",MIR_2020!BL52)</f>
        <v>-</v>
      </c>
      <c r="BP44" s="120" t="str">
        <f>IF(MIR_2020!BM52="","-",MIR_2020!BM52)</f>
        <v>-</v>
      </c>
      <c r="BQ44" s="120" t="str">
        <f>IF(MIR_2020!BN52="","-",MIR_2020!BN52)</f>
        <v>-</v>
      </c>
      <c r="BR44" s="120" t="str">
        <f>IF(MIR_2020!BO52="","-",MIR_2020!BO52)</f>
        <v>-</v>
      </c>
      <c r="BS44" s="73" t="str">
        <f>IF(MIR_2020!BP52="","-",MIR_2020!BP52)</f>
        <v>-</v>
      </c>
      <c r="BT44" s="120" t="str">
        <f>IF(MIR_2020!BR52="","-",MIR_2020!BR52)</f>
        <v>-</v>
      </c>
      <c r="BU44" s="120" t="str">
        <f>IF(MIR_2020!BS52="","-",MIR_2020!BS52)</f>
        <v>-</v>
      </c>
      <c r="BV44" s="73" t="str">
        <f>IF(MIR_2020!BT52="","-",MIR_2020!BT52)</f>
        <v>-</v>
      </c>
      <c r="BW44" s="73" t="str">
        <f>IF(MIR_2020!BU52="","-",MIR_2020!BU52)</f>
        <v>-</v>
      </c>
      <c r="BX44" s="73" t="str">
        <f>IF(MIR_2020!BV52="","-",MIR_2020!BV52)</f>
        <v>-</v>
      </c>
      <c r="BY44" s="73" t="str">
        <f>IF(MIR_2020!BW52="","-",MIR_2020!BW52)</f>
        <v>-</v>
      </c>
      <c r="BZ44" s="73" t="str">
        <f>IF(MIR_2020!BX52="","-",MIR_2020!BX52)</f>
        <v>-</v>
      </c>
      <c r="CA44" s="120" t="str">
        <f>IF(MIR_2020!BY52="","-",MIR_2020!BY52)</f>
        <v>-</v>
      </c>
      <c r="CB44" s="120" t="str">
        <f>IF(MIR_2020!BZ52="","-",MIR_2020!BZ52)</f>
        <v>-</v>
      </c>
      <c r="CC44" s="73" t="str">
        <f>IF(MIR_2020!CA52="","-",MIR_2020!CA52)</f>
        <v>-</v>
      </c>
      <c r="CD44" s="73" t="str">
        <f>IF(MIR_2020!CB52="","-",MIR_2020!CB52)</f>
        <v>-</v>
      </c>
      <c r="CE44" s="73" t="str">
        <f>IF(MIR_2020!CC52="","-",MIR_2020!CC52)</f>
        <v>-</v>
      </c>
      <c r="CF44" s="73" t="str">
        <f>IF(MIR_2020!CD52="","-",MIR_2020!CD52)</f>
        <v>-</v>
      </c>
      <c r="CG44" s="73" t="str">
        <f>IF(MIR_2020!CE52="","-",MIR_2020!CE52)</f>
        <v>-</v>
      </c>
      <c r="CH44" s="120" t="str">
        <f>IF(MIR_2020!CF52="","-",MIR_2020!CF52)</f>
        <v>-</v>
      </c>
      <c r="CI44" s="120" t="str">
        <f>IF(MIR_2020!CG52="","-",MIR_2020!CG52)</f>
        <v>-</v>
      </c>
      <c r="CJ44" s="73" t="str">
        <f>IF(MIR_2020!CH52="","-",MIR_2020!CH52)</f>
        <v>-</v>
      </c>
      <c r="CK44" s="73" t="str">
        <f>IF(MIR_2020!CI52="","-",MIR_2020!CI52)</f>
        <v>-</v>
      </c>
      <c r="CL44" s="73" t="str">
        <f>IF(MIR_2020!CJ52="","-",MIR_2020!CJ52)</f>
        <v>-</v>
      </c>
      <c r="CM44" s="73" t="str">
        <f>IF(MIR_2020!CK52="","-",MIR_2020!CK52)</f>
        <v>-</v>
      </c>
      <c r="CN44" s="73" t="str">
        <f>IF(MIR_2020!CL52="","-",MIR_2020!CL52)</f>
        <v>-</v>
      </c>
      <c r="CO44" s="120" t="str">
        <f>IF(MIR_2020!CM52="","-",MIR_2020!CM52)</f>
        <v>-</v>
      </c>
      <c r="CP44" s="120" t="str">
        <f>IF(MIR_2020!CN52="","-",MIR_2020!CN52)</f>
        <v>-</v>
      </c>
      <c r="CQ44" s="73" t="str">
        <f>IF(MIR_2020!CO52="","-",MIR_2020!CO52)</f>
        <v>-</v>
      </c>
      <c r="CR44" s="73" t="str">
        <f>IF(MIR_2020!CP52="","-",MIR_2020!CP52)</f>
        <v>-</v>
      </c>
      <c r="CS44" s="73" t="str">
        <f>IF(MIR_2020!CQ52="","-",MIR_2020!CQ52)</f>
        <v>-</v>
      </c>
      <c r="CT44" s="73" t="str">
        <f>IF(MIR_2020!CR52="","-",MIR_2020!CR52)</f>
        <v>-</v>
      </c>
      <c r="CU44" s="73" t="str">
        <f>IF(MIR_2020!CS52="","-",MIR_2020!CS52)</f>
        <v>-</v>
      </c>
    </row>
    <row r="45" spans="1:99" s="67" customFormat="1" ht="12.75" x14ac:dyDescent="0.3">
      <c r="A45" s="66">
        <f>+VLOOKUP($D45,Catálogos!$A$14:$E$40,5,0)</f>
        <v>2</v>
      </c>
      <c r="B45" s="68" t="str">
        <f>+VLOOKUP(D45,Catálogos!$A$14:$C$40,3,FALSE)</f>
        <v>Promover el pleno ejercicio de los derechos de acceso a la información pública y de protección de datos personales, así como la transparencia y apertura de las instituciones públicas.</v>
      </c>
      <c r="C45" s="68" t="str">
        <f>+VLOOKUP(D45,Catálogos!$A$14:$F$40,6,FALSE)</f>
        <v>Presidencia</v>
      </c>
      <c r="D45" s="67" t="str">
        <f>+MID(MIR_2020!$D$6,1,3)</f>
        <v>170</v>
      </c>
      <c r="E45" s="68" t="str">
        <f>+MID(MIR_2020!$D$6,7,150)</f>
        <v>Dirección General de Comunicación Social y Difusión</v>
      </c>
      <c r="F45" s="67" t="str">
        <f>IF(MIR_2020!B53=0,F44,MIR_2020!B53)</f>
        <v>GOA09</v>
      </c>
      <c r="G45" s="67" t="str">
        <f>IF(MIR_2020!C53=0,G44,MIR_2020!C53)</f>
        <v>Actividad</v>
      </c>
      <c r="H45" s="68" t="str">
        <f>IF(MIR_2020!D53="",H44,MIR_2020!D53)</f>
        <v>2.2 Aplicación de una encuesta institucional de diagnóstico de los instrumentos de comunicación interna y el impacto de sus mensajes entre el personal del Instituto.</v>
      </c>
      <c r="I45" s="68">
        <f>+MIR_2020!E53</f>
        <v>0</v>
      </c>
      <c r="J45" s="68">
        <f>+MIR_2020!F53</f>
        <v>0</v>
      </c>
      <c r="K45" s="68">
        <f>+MIR_2020!G53</f>
        <v>0</v>
      </c>
      <c r="L45" s="68">
        <f>+MIR_2020!H53</f>
        <v>0</v>
      </c>
      <c r="M45" s="68">
        <f>+MIR_2020!I53</f>
        <v>0</v>
      </c>
      <c r="N45" s="68">
        <f>+MIR_2020!J53</f>
        <v>0</v>
      </c>
      <c r="O45" s="68">
        <f>+MIR_2020!K53</f>
        <v>0</v>
      </c>
      <c r="P45" s="68">
        <f>+MIR_2020!L53</f>
        <v>0</v>
      </c>
      <c r="Q45" s="68">
        <f>+MIR_2020!M53</f>
        <v>0</v>
      </c>
      <c r="R45" s="68">
        <f>+MIR_2020!N53</f>
        <v>0</v>
      </c>
      <c r="S45" s="68">
        <f>+MIR_2020!O53</f>
        <v>0</v>
      </c>
      <c r="T45" s="68">
        <f>+MIR_2020!P53</f>
        <v>0</v>
      </c>
      <c r="U45" s="68">
        <f>+MIR_2020!Q53</f>
        <v>0</v>
      </c>
      <c r="V45" s="68" t="str">
        <f>IF(MIR_2020!R53=0,V44,MIR_2020!R53)</f>
        <v>Anual</v>
      </c>
      <c r="W45" s="68" t="str">
        <f>IF(MIR_2020!S53=0,W44,MIR_2020!S53)</f>
        <v>Porcentaje</v>
      </c>
      <c r="X45" s="68">
        <f>+MIR_2020!V53</f>
        <v>0</v>
      </c>
      <c r="Y45" s="68">
        <f>+MIR_2020!W53</f>
        <v>0</v>
      </c>
      <c r="Z45" s="68">
        <f>+MIR_2020!X53</f>
        <v>0</v>
      </c>
      <c r="AA45" s="68" t="str">
        <f>IF(AND(MIR_2020!Y53="",H45=H44),AA44,MIR_2020!Y53)</f>
        <v>Los resultados de la encuesta son obtenidos en tiempo y forma.</v>
      </c>
      <c r="AB45" s="68">
        <f>+MIR_2020!Z53</f>
        <v>0</v>
      </c>
      <c r="AC45" s="68">
        <f>+MIR_2020!AA53</f>
        <v>0</v>
      </c>
      <c r="AD45" s="68">
        <f>+MIR_2020!AB53</f>
        <v>0</v>
      </c>
      <c r="AE45" s="76">
        <f>+MIR_2020!AC53</f>
        <v>0</v>
      </c>
      <c r="AF45" s="76">
        <f>+MIR_2020!AD53</f>
        <v>0</v>
      </c>
      <c r="AG45" s="67">
        <f>+MIR_2020!AE53</f>
        <v>0</v>
      </c>
      <c r="AH45" s="67">
        <f>+MIR_2020!AF53</f>
        <v>0</v>
      </c>
      <c r="AI45" s="67">
        <f>+MIR_2020!AG53</f>
        <v>0</v>
      </c>
      <c r="AJ45" s="67">
        <f>+MIR_2020!AH53</f>
        <v>0</v>
      </c>
      <c r="AK45" s="67">
        <f>+MIR_2020!AN53</f>
        <v>0</v>
      </c>
      <c r="AL45" s="67" t="str">
        <f ca="1">IF(MIR_2020!AO53="","-",IF(AN45="No aplica","-",IF(MIR_2020!AO53="Sin avance","Sin avance",IF(MIR_2020!AO53&lt;&gt;"Sin avance",IFERROR(_xlfn.FORMULATEXT(MIR_2020!AO53),CONCATENATE("=",MIR_2020!AO53)),"0"))))</f>
        <v>-</v>
      </c>
      <c r="AM45" s="67">
        <f>+MIR_2020!AP53</f>
        <v>0</v>
      </c>
      <c r="AN45" s="67">
        <f>+MIR_2020!AQ53</f>
        <v>0</v>
      </c>
      <c r="AO45" s="67">
        <f>+MIR_2020!AR53</f>
        <v>0</v>
      </c>
      <c r="AP45" s="77" t="str">
        <f>IF(MIR_2020!AS53="","-",MIR_2020!AS53)</f>
        <v>-</v>
      </c>
      <c r="AQ45" s="67">
        <f>+MIR_2020!AT53</f>
        <v>0</v>
      </c>
      <c r="AR45" s="67" t="str">
        <f ca="1">+IF(MIR_2020!AU53="","-",IF(AT45="No aplica","-",IF(MIR_2020!AU53="Sin avance","Sin avance",IF(MIR_2020!AU53&lt;&gt;"Sin avance",IFERROR(_xlfn.FORMULATEXT(MIR_2020!AU53),CONCATENATE("=",MIR_2020!AU53)),"0"))))</f>
        <v>-</v>
      </c>
      <c r="AS45" s="67">
        <f>+MIR_2020!AV53</f>
        <v>0</v>
      </c>
      <c r="AT45" s="67">
        <f>+MIR_2020!AW53</f>
        <v>0</v>
      </c>
      <c r="AU45" s="67">
        <f>+MIR_2020!AX53</f>
        <v>0</v>
      </c>
      <c r="AV45" s="77" t="str">
        <f>IF(MIR_2020!AY53="","-",MIR_2020!AY53)</f>
        <v>-</v>
      </c>
      <c r="AW45" s="67">
        <f>+MIR_2020!AZ53</f>
        <v>0</v>
      </c>
      <c r="AX45" s="69" t="str">
        <f ca="1">+IF(MIR_2020!BA53="","-",IF(AZ45="No aplica","-",IF(MIR_2020!BA53="Sin avance","Sin avance",IF(MIR_2020!BA53&lt;&gt;"Sin avance",IFERROR(_xlfn.FORMULATEXT(MIR_2020!BA53),CONCATENATE("=",MIR_2020!BA53)),"0"))))</f>
        <v>-</v>
      </c>
      <c r="AY45" s="67">
        <f>+MIR_2020!BB53</f>
        <v>0</v>
      </c>
      <c r="AZ45" s="67">
        <f>+MIR_2020!BC53</f>
        <v>0</v>
      </c>
      <c r="BA45" s="67">
        <f>+MIR_2020!BD53</f>
        <v>0</v>
      </c>
      <c r="BB45" s="77" t="str">
        <f>IF(MIR_2020!BE53="","-",MIR_2020!BE53)</f>
        <v>-</v>
      </c>
      <c r="BC45" s="67">
        <f>+MIR_2020!BF53</f>
        <v>0</v>
      </c>
      <c r="BD45" s="67" t="str">
        <f ca="1">+IF(MIR_2020!BG53="","-",IF(BF45="No aplica","-",IF(MIR_2020!BG53="Sin avance","Sin avance",IF(MIR_2020!BG53&lt;&gt;"Sin avance",IFERROR(_xlfn.FORMULATEXT(MIR_2020!BG53),CONCATENATE("=",MIR_2020!BG53)),"0"))))</f>
        <v>-</v>
      </c>
      <c r="BE45" s="67">
        <f>+MIR_2020!BH53</f>
        <v>0</v>
      </c>
      <c r="BF45" s="67">
        <f>+MIR_2020!BI53</f>
        <v>0</v>
      </c>
      <c r="BG45" s="67">
        <f>+MIR_2020!BJ53</f>
        <v>0</v>
      </c>
      <c r="BH45" s="77" t="str">
        <f>IF(MIR_2020!BK53="","-",MIR_2020!BK53)</f>
        <v>-</v>
      </c>
      <c r="BI45" s="67">
        <f>+MIR_2020!AH53</f>
        <v>0</v>
      </c>
      <c r="BJ45" s="70" t="str">
        <f ca="1">+IF(MIR_2020!AI53="","-",IF(BL45="No aplica","-",IF(MIR_2020!AI53="Sin avance","Sin avance",IF(MIR_2020!AI53&lt;&gt;"Sin avance",IFERROR(_xlfn.FORMULATEXT(MIR_2020!AI53),CONCATENATE("=",MIR_2020!AI53)),"-"))))</f>
        <v>-</v>
      </c>
      <c r="BK45" s="67">
        <f>+MIR_2020!AJ53</f>
        <v>0</v>
      </c>
      <c r="BL45" s="67">
        <f>+MIR_2020!AK53</f>
        <v>0</v>
      </c>
      <c r="BM45" s="67">
        <f>+MIR_2020!AL53</f>
        <v>0</v>
      </c>
      <c r="BN45" s="77" t="str">
        <f>IF(MIR_2020!AM53="","-",MIR_2020!AM53)</f>
        <v>-</v>
      </c>
      <c r="BO45" s="120" t="str">
        <f>IF(MIR_2020!BL53="","-",MIR_2020!BL53)</f>
        <v>-</v>
      </c>
      <c r="BP45" s="120" t="str">
        <f>IF(MIR_2020!BM53="","-",MIR_2020!BM53)</f>
        <v>-</v>
      </c>
      <c r="BQ45" s="120" t="str">
        <f>IF(MIR_2020!BN53="","-",MIR_2020!BN53)</f>
        <v>-</v>
      </c>
      <c r="BR45" s="120" t="str">
        <f>IF(MIR_2020!BO53="","-",MIR_2020!BO53)</f>
        <v>-</v>
      </c>
      <c r="BS45" s="73" t="str">
        <f>IF(MIR_2020!BP53="","-",MIR_2020!BP53)</f>
        <v>-</v>
      </c>
      <c r="BT45" s="120" t="str">
        <f>IF(MIR_2020!BR53="","-",MIR_2020!BR53)</f>
        <v>-</v>
      </c>
      <c r="BU45" s="120" t="str">
        <f>IF(MIR_2020!BS53="","-",MIR_2020!BS53)</f>
        <v>-</v>
      </c>
      <c r="BV45" s="73" t="str">
        <f>IF(MIR_2020!BT53="","-",MIR_2020!BT53)</f>
        <v>-</v>
      </c>
      <c r="BW45" s="73" t="str">
        <f>IF(MIR_2020!BU53="","-",MIR_2020!BU53)</f>
        <v>-</v>
      </c>
      <c r="BX45" s="73" t="str">
        <f>IF(MIR_2020!BV53="","-",MIR_2020!BV53)</f>
        <v>-</v>
      </c>
      <c r="BY45" s="73" t="str">
        <f>IF(MIR_2020!BW53="","-",MIR_2020!BW53)</f>
        <v>-</v>
      </c>
      <c r="BZ45" s="73" t="str">
        <f>IF(MIR_2020!BX53="","-",MIR_2020!BX53)</f>
        <v>-</v>
      </c>
      <c r="CA45" s="120" t="str">
        <f>IF(MIR_2020!BY53="","-",MIR_2020!BY53)</f>
        <v>-</v>
      </c>
      <c r="CB45" s="120" t="str">
        <f>IF(MIR_2020!BZ53="","-",MIR_2020!BZ53)</f>
        <v>-</v>
      </c>
      <c r="CC45" s="73" t="str">
        <f>IF(MIR_2020!CA53="","-",MIR_2020!CA53)</f>
        <v>-</v>
      </c>
      <c r="CD45" s="73" t="str">
        <f>IF(MIR_2020!CB53="","-",MIR_2020!CB53)</f>
        <v>-</v>
      </c>
      <c r="CE45" s="73" t="str">
        <f>IF(MIR_2020!CC53="","-",MIR_2020!CC53)</f>
        <v>-</v>
      </c>
      <c r="CF45" s="73" t="str">
        <f>IF(MIR_2020!CD53="","-",MIR_2020!CD53)</f>
        <v>-</v>
      </c>
      <c r="CG45" s="73" t="str">
        <f>IF(MIR_2020!CE53="","-",MIR_2020!CE53)</f>
        <v>-</v>
      </c>
      <c r="CH45" s="120" t="str">
        <f>IF(MIR_2020!CF53="","-",MIR_2020!CF53)</f>
        <v>-</v>
      </c>
      <c r="CI45" s="120" t="str">
        <f>IF(MIR_2020!CG53="","-",MIR_2020!CG53)</f>
        <v>-</v>
      </c>
      <c r="CJ45" s="73" t="str">
        <f>IF(MIR_2020!CH53="","-",MIR_2020!CH53)</f>
        <v>-</v>
      </c>
      <c r="CK45" s="73" t="str">
        <f>IF(MIR_2020!CI53="","-",MIR_2020!CI53)</f>
        <v>-</v>
      </c>
      <c r="CL45" s="73" t="str">
        <f>IF(MIR_2020!CJ53="","-",MIR_2020!CJ53)</f>
        <v>-</v>
      </c>
      <c r="CM45" s="73" t="str">
        <f>IF(MIR_2020!CK53="","-",MIR_2020!CK53)</f>
        <v>-</v>
      </c>
      <c r="CN45" s="73" t="str">
        <f>IF(MIR_2020!CL53="","-",MIR_2020!CL53)</f>
        <v>-</v>
      </c>
      <c r="CO45" s="120" t="str">
        <f>IF(MIR_2020!CM53="","-",MIR_2020!CM53)</f>
        <v>-</v>
      </c>
      <c r="CP45" s="120" t="str">
        <f>IF(MIR_2020!CN53="","-",MIR_2020!CN53)</f>
        <v>-</v>
      </c>
      <c r="CQ45" s="73" t="str">
        <f>IF(MIR_2020!CO53="","-",MIR_2020!CO53)</f>
        <v>-</v>
      </c>
      <c r="CR45" s="73" t="str">
        <f>IF(MIR_2020!CP53="","-",MIR_2020!CP53)</f>
        <v>-</v>
      </c>
      <c r="CS45" s="73" t="str">
        <f>IF(MIR_2020!CQ53="","-",MIR_2020!CQ53)</f>
        <v>-</v>
      </c>
      <c r="CT45" s="73" t="str">
        <f>IF(MIR_2020!CR53="","-",MIR_2020!CR53)</f>
        <v>-</v>
      </c>
      <c r="CU45" s="73" t="str">
        <f>IF(MIR_2020!CS53="","-",MIR_2020!CS53)</f>
        <v>-</v>
      </c>
    </row>
    <row r="46" spans="1:99" s="67" customFormat="1" ht="12.75" x14ac:dyDescent="0.3">
      <c r="A46" s="66">
        <f>+VLOOKUP($D46,Catálogos!$A$14:$E$40,5,0)</f>
        <v>2</v>
      </c>
      <c r="B46" s="68" t="str">
        <f>+VLOOKUP(D46,Catálogos!$A$14:$C$40,3,FALSE)</f>
        <v>Promover el pleno ejercicio de los derechos de acceso a la información pública y de protección de datos personales, así como la transparencia y apertura de las instituciones públicas.</v>
      </c>
      <c r="C46" s="68" t="str">
        <f>+VLOOKUP(D46,Catálogos!$A$14:$F$40,6,FALSE)</f>
        <v>Presidencia</v>
      </c>
      <c r="D46" s="67" t="str">
        <f>+MID(MIR_2020!$D$6,1,3)</f>
        <v>170</v>
      </c>
      <c r="E46" s="68" t="str">
        <f>+MID(MIR_2020!$D$6,7,150)</f>
        <v>Dirección General de Comunicación Social y Difusión</v>
      </c>
      <c r="F46" s="67" t="str">
        <f>IF(MIR_2020!B54=0,F45,MIR_2020!B54)</f>
        <v>GOA09</v>
      </c>
      <c r="G46" s="67" t="str">
        <f>IF(MIR_2020!C54=0,G45,MIR_2020!C54)</f>
        <v>Actividad</v>
      </c>
      <c r="H46" s="68" t="str">
        <f>IF(MIR_2020!D54="",H45,MIR_2020!D54)</f>
        <v>2.2 Aplicación de una encuesta institucional de diagnóstico de los instrumentos de comunicación interna y el impacto de sus mensajes entre el personal del Instituto.</v>
      </c>
      <c r="I46" s="68">
        <f>+MIR_2020!E54</f>
        <v>0</v>
      </c>
      <c r="J46" s="68">
        <f>+MIR_2020!F54</f>
        <v>0</v>
      </c>
      <c r="K46" s="68">
        <f>+MIR_2020!G54</f>
        <v>0</v>
      </c>
      <c r="L46" s="68">
        <f>+MIR_2020!H54</f>
        <v>0</v>
      </c>
      <c r="M46" s="68">
        <f>+MIR_2020!I54</f>
        <v>0</v>
      </c>
      <c r="N46" s="68">
        <f>+MIR_2020!J54</f>
        <v>0</v>
      </c>
      <c r="O46" s="68">
        <f>+MIR_2020!K54</f>
        <v>0</v>
      </c>
      <c r="P46" s="68">
        <f>+MIR_2020!L54</f>
        <v>0</v>
      </c>
      <c r="Q46" s="68">
        <f>+MIR_2020!M54</f>
        <v>0</v>
      </c>
      <c r="R46" s="68">
        <f>+MIR_2020!N54</f>
        <v>0</v>
      </c>
      <c r="S46" s="68">
        <f>+MIR_2020!O54</f>
        <v>0</v>
      </c>
      <c r="T46" s="68">
        <f>+MIR_2020!P54</f>
        <v>0</v>
      </c>
      <c r="U46" s="68">
        <f>+MIR_2020!Q54</f>
        <v>0</v>
      </c>
      <c r="V46" s="68" t="str">
        <f>IF(MIR_2020!R54=0,V45,MIR_2020!R54)</f>
        <v>Anual</v>
      </c>
      <c r="W46" s="68" t="str">
        <f>IF(MIR_2020!S54=0,W45,MIR_2020!S54)</f>
        <v>Porcentaje</v>
      </c>
      <c r="X46" s="68">
        <f>+MIR_2020!V54</f>
        <v>0</v>
      </c>
      <c r="Y46" s="68">
        <f>+MIR_2020!W54</f>
        <v>0</v>
      </c>
      <c r="Z46" s="68">
        <f>+MIR_2020!X54</f>
        <v>0</v>
      </c>
      <c r="AA46" s="68" t="str">
        <f>IF(AND(MIR_2020!Y54="",H46=H45),AA45,MIR_2020!Y54)</f>
        <v>Los resultados de la encuesta son obtenidos en tiempo y forma.</v>
      </c>
      <c r="AB46" s="68">
        <f>+MIR_2020!Z54</f>
        <v>0</v>
      </c>
      <c r="AC46" s="68">
        <f>+MIR_2020!AA54</f>
        <v>0</v>
      </c>
      <c r="AD46" s="68">
        <f>+MIR_2020!AB54</f>
        <v>0</v>
      </c>
      <c r="AE46" s="76">
        <f>+MIR_2020!AC54</f>
        <v>0</v>
      </c>
      <c r="AF46" s="76">
        <f>+MIR_2020!AD54</f>
        <v>0</v>
      </c>
      <c r="AG46" s="67">
        <f>+MIR_2020!AE54</f>
        <v>0</v>
      </c>
      <c r="AH46" s="67">
        <f>+MIR_2020!AF54</f>
        <v>0</v>
      </c>
      <c r="AI46" s="67">
        <f>+MIR_2020!AG54</f>
        <v>0</v>
      </c>
      <c r="AJ46" s="67">
        <f>+MIR_2020!AH54</f>
        <v>0</v>
      </c>
      <c r="AK46" s="67">
        <f>+MIR_2020!AN54</f>
        <v>0</v>
      </c>
      <c r="AL46" s="67" t="str">
        <f ca="1">IF(MIR_2020!AO54="","-",IF(AN46="No aplica","-",IF(MIR_2020!AO54="Sin avance","Sin avance",IF(MIR_2020!AO54&lt;&gt;"Sin avance",IFERROR(_xlfn.FORMULATEXT(MIR_2020!AO54),CONCATENATE("=",MIR_2020!AO54)),"0"))))</f>
        <v>-</v>
      </c>
      <c r="AM46" s="67">
        <f>+MIR_2020!AP54</f>
        <v>0</v>
      </c>
      <c r="AN46" s="67">
        <f>+MIR_2020!AQ54</f>
        <v>0</v>
      </c>
      <c r="AO46" s="67">
        <f>+MIR_2020!AR54</f>
        <v>0</v>
      </c>
      <c r="AP46" s="77" t="str">
        <f>IF(MIR_2020!AS54="","-",MIR_2020!AS54)</f>
        <v>-</v>
      </c>
      <c r="AQ46" s="67">
        <f>+MIR_2020!AT54</f>
        <v>0</v>
      </c>
      <c r="AR46" s="67" t="str">
        <f ca="1">+IF(MIR_2020!AU54="","-",IF(AT46="No aplica","-",IF(MIR_2020!AU54="Sin avance","Sin avance",IF(MIR_2020!AU54&lt;&gt;"Sin avance",IFERROR(_xlfn.FORMULATEXT(MIR_2020!AU54),CONCATENATE("=",MIR_2020!AU54)),"0"))))</f>
        <v>-</v>
      </c>
      <c r="AS46" s="67">
        <f>+MIR_2020!AV54</f>
        <v>0</v>
      </c>
      <c r="AT46" s="67">
        <f>+MIR_2020!AW54</f>
        <v>0</v>
      </c>
      <c r="AU46" s="67">
        <f>+MIR_2020!AX54</f>
        <v>0</v>
      </c>
      <c r="AV46" s="77" t="str">
        <f>IF(MIR_2020!AY54="","-",MIR_2020!AY54)</f>
        <v>-</v>
      </c>
      <c r="AW46" s="67">
        <f>+MIR_2020!AZ54</f>
        <v>0</v>
      </c>
      <c r="AX46" s="69" t="str">
        <f ca="1">+IF(MIR_2020!BA54="","-",IF(AZ46="No aplica","-",IF(MIR_2020!BA54="Sin avance","Sin avance",IF(MIR_2020!BA54&lt;&gt;"Sin avance",IFERROR(_xlfn.FORMULATEXT(MIR_2020!BA54),CONCATENATE("=",MIR_2020!BA54)),"0"))))</f>
        <v>-</v>
      </c>
      <c r="AY46" s="67">
        <f>+MIR_2020!BB54</f>
        <v>0</v>
      </c>
      <c r="AZ46" s="67">
        <f>+MIR_2020!BC54</f>
        <v>0</v>
      </c>
      <c r="BA46" s="67">
        <f>+MIR_2020!BD54</f>
        <v>0</v>
      </c>
      <c r="BB46" s="77" t="str">
        <f>IF(MIR_2020!BE54="","-",MIR_2020!BE54)</f>
        <v>-</v>
      </c>
      <c r="BC46" s="67">
        <f>+MIR_2020!BF54</f>
        <v>0</v>
      </c>
      <c r="BD46" s="67" t="str">
        <f ca="1">+IF(MIR_2020!BG54="","-",IF(BF46="No aplica","-",IF(MIR_2020!BG54="Sin avance","Sin avance",IF(MIR_2020!BG54&lt;&gt;"Sin avance",IFERROR(_xlfn.FORMULATEXT(MIR_2020!BG54),CONCATENATE("=",MIR_2020!BG54)),"0"))))</f>
        <v>-</v>
      </c>
      <c r="BE46" s="67">
        <f>+MIR_2020!BH54</f>
        <v>0</v>
      </c>
      <c r="BF46" s="67">
        <f>+MIR_2020!BI54</f>
        <v>0</v>
      </c>
      <c r="BG46" s="67">
        <f>+MIR_2020!BJ54</f>
        <v>0</v>
      </c>
      <c r="BH46" s="77" t="str">
        <f>IF(MIR_2020!BK54="","-",MIR_2020!BK54)</f>
        <v>-</v>
      </c>
      <c r="BI46" s="67">
        <f>+MIR_2020!AH54</f>
        <v>0</v>
      </c>
      <c r="BJ46" s="70" t="str">
        <f ca="1">+IF(MIR_2020!AI54="","-",IF(BL46="No aplica","-",IF(MIR_2020!AI54="Sin avance","Sin avance",IF(MIR_2020!AI54&lt;&gt;"Sin avance",IFERROR(_xlfn.FORMULATEXT(MIR_2020!AI54),CONCATENATE("=",MIR_2020!AI54)),"-"))))</f>
        <v>-</v>
      </c>
      <c r="BK46" s="67">
        <f>+MIR_2020!AJ54</f>
        <v>0</v>
      </c>
      <c r="BL46" s="67">
        <f>+MIR_2020!AK54</f>
        <v>0</v>
      </c>
      <c r="BM46" s="67">
        <f>+MIR_2020!AL54</f>
        <v>0</v>
      </c>
      <c r="BN46" s="77" t="str">
        <f>IF(MIR_2020!AM54="","-",MIR_2020!AM54)</f>
        <v>-</v>
      </c>
      <c r="BO46" s="120" t="str">
        <f>IF(MIR_2020!BL54="","-",MIR_2020!BL54)</f>
        <v>-</v>
      </c>
      <c r="BP46" s="120" t="str">
        <f>IF(MIR_2020!BM54="","-",MIR_2020!BM54)</f>
        <v>-</v>
      </c>
      <c r="BQ46" s="120" t="str">
        <f>IF(MIR_2020!BN54="","-",MIR_2020!BN54)</f>
        <v>-</v>
      </c>
      <c r="BR46" s="120" t="str">
        <f>IF(MIR_2020!BO54="","-",MIR_2020!BO54)</f>
        <v>-</v>
      </c>
      <c r="BS46" s="73" t="str">
        <f>IF(MIR_2020!BP54="","-",MIR_2020!BP54)</f>
        <v>-</v>
      </c>
      <c r="BT46" s="120" t="str">
        <f>IF(MIR_2020!BR54="","-",MIR_2020!BR54)</f>
        <v>-</v>
      </c>
      <c r="BU46" s="120" t="str">
        <f>IF(MIR_2020!BS54="","-",MIR_2020!BS54)</f>
        <v>-</v>
      </c>
      <c r="BV46" s="73" t="str">
        <f>IF(MIR_2020!BT54="","-",MIR_2020!BT54)</f>
        <v>-</v>
      </c>
      <c r="BW46" s="73" t="str">
        <f>IF(MIR_2020!BU54="","-",MIR_2020!BU54)</f>
        <v>-</v>
      </c>
      <c r="BX46" s="73" t="str">
        <f>IF(MIR_2020!BV54="","-",MIR_2020!BV54)</f>
        <v>-</v>
      </c>
      <c r="BY46" s="73" t="str">
        <f>IF(MIR_2020!BW54="","-",MIR_2020!BW54)</f>
        <v>-</v>
      </c>
      <c r="BZ46" s="73" t="str">
        <f>IF(MIR_2020!BX54="","-",MIR_2020!BX54)</f>
        <v>-</v>
      </c>
      <c r="CA46" s="120" t="str">
        <f>IF(MIR_2020!BY54="","-",MIR_2020!BY54)</f>
        <v>-</v>
      </c>
      <c r="CB46" s="120" t="str">
        <f>IF(MIR_2020!BZ54="","-",MIR_2020!BZ54)</f>
        <v>-</v>
      </c>
      <c r="CC46" s="73" t="str">
        <f>IF(MIR_2020!CA54="","-",MIR_2020!CA54)</f>
        <v>-</v>
      </c>
      <c r="CD46" s="73" t="str">
        <f>IF(MIR_2020!CB54="","-",MIR_2020!CB54)</f>
        <v>-</v>
      </c>
      <c r="CE46" s="73" t="str">
        <f>IF(MIR_2020!CC54="","-",MIR_2020!CC54)</f>
        <v>-</v>
      </c>
      <c r="CF46" s="73" t="str">
        <f>IF(MIR_2020!CD54="","-",MIR_2020!CD54)</f>
        <v>-</v>
      </c>
      <c r="CG46" s="73" t="str">
        <f>IF(MIR_2020!CE54="","-",MIR_2020!CE54)</f>
        <v>-</v>
      </c>
      <c r="CH46" s="120" t="str">
        <f>IF(MIR_2020!CF54="","-",MIR_2020!CF54)</f>
        <v>-</v>
      </c>
      <c r="CI46" s="120" t="str">
        <f>IF(MIR_2020!CG54="","-",MIR_2020!CG54)</f>
        <v>-</v>
      </c>
      <c r="CJ46" s="73" t="str">
        <f>IF(MIR_2020!CH54="","-",MIR_2020!CH54)</f>
        <v>-</v>
      </c>
      <c r="CK46" s="73" t="str">
        <f>IF(MIR_2020!CI54="","-",MIR_2020!CI54)</f>
        <v>-</v>
      </c>
      <c r="CL46" s="73" t="str">
        <f>IF(MIR_2020!CJ54="","-",MIR_2020!CJ54)</f>
        <v>-</v>
      </c>
      <c r="CM46" s="73" t="str">
        <f>IF(MIR_2020!CK54="","-",MIR_2020!CK54)</f>
        <v>-</v>
      </c>
      <c r="CN46" s="73" t="str">
        <f>IF(MIR_2020!CL54="","-",MIR_2020!CL54)</f>
        <v>-</v>
      </c>
      <c r="CO46" s="120" t="str">
        <f>IF(MIR_2020!CM54="","-",MIR_2020!CM54)</f>
        <v>-</v>
      </c>
      <c r="CP46" s="120" t="str">
        <f>IF(MIR_2020!CN54="","-",MIR_2020!CN54)</f>
        <v>-</v>
      </c>
      <c r="CQ46" s="73" t="str">
        <f>IF(MIR_2020!CO54="","-",MIR_2020!CO54)</f>
        <v>-</v>
      </c>
      <c r="CR46" s="73" t="str">
        <f>IF(MIR_2020!CP54="","-",MIR_2020!CP54)</f>
        <v>-</v>
      </c>
      <c r="CS46" s="73" t="str">
        <f>IF(MIR_2020!CQ54="","-",MIR_2020!CQ54)</f>
        <v>-</v>
      </c>
      <c r="CT46" s="73" t="str">
        <f>IF(MIR_2020!CR54="","-",MIR_2020!CR54)</f>
        <v>-</v>
      </c>
      <c r="CU46" s="73" t="str">
        <f>IF(MIR_2020!CS54="","-",MIR_2020!CS54)</f>
        <v>-</v>
      </c>
    </row>
    <row r="47" spans="1:99" s="67" customFormat="1" ht="12.75" x14ac:dyDescent="0.3">
      <c r="A47" s="66">
        <f>+VLOOKUP($D47,Catálogos!$A$14:$E$40,5,0)</f>
        <v>2</v>
      </c>
      <c r="B47" s="68" t="str">
        <f>+VLOOKUP(D47,Catálogos!$A$14:$C$40,3,FALSE)</f>
        <v>Promover el pleno ejercicio de los derechos de acceso a la información pública y de protección de datos personales, así como la transparencia y apertura de las instituciones públicas.</v>
      </c>
      <c r="C47" s="68" t="str">
        <f>+VLOOKUP(D47,Catálogos!$A$14:$F$40,6,FALSE)</f>
        <v>Presidencia</v>
      </c>
      <c r="D47" s="67" t="str">
        <f>+MID(MIR_2020!$D$6,1,3)</f>
        <v>170</v>
      </c>
      <c r="E47" s="68" t="str">
        <f>+MID(MIR_2020!$D$6,7,150)</f>
        <v>Dirección General de Comunicación Social y Difusión</v>
      </c>
      <c r="F47" s="67" t="str">
        <f>IF(MIR_2020!B55=0,F46,MIR_2020!B55)</f>
        <v>GOA09</v>
      </c>
      <c r="G47" s="67" t="str">
        <f>IF(MIR_2020!C55=0,G46,MIR_2020!C55)</f>
        <v>Actividad</v>
      </c>
      <c r="H47" s="68" t="str">
        <f>IF(MIR_2020!D55="",H46,MIR_2020!D55)</f>
        <v>2.2 Aplicación de una encuesta institucional de diagnóstico de los instrumentos de comunicación interna y el impacto de sus mensajes entre el personal del Instituto.</v>
      </c>
      <c r="I47" s="68">
        <f>+MIR_2020!E55</f>
        <v>0</v>
      </c>
      <c r="J47" s="68">
        <f>+MIR_2020!F55</f>
        <v>0</v>
      </c>
      <c r="K47" s="68">
        <f>+MIR_2020!G55</f>
        <v>0</v>
      </c>
      <c r="L47" s="68">
        <f>+MIR_2020!H55</f>
        <v>0</v>
      </c>
      <c r="M47" s="68">
        <f>+MIR_2020!I55</f>
        <v>0</v>
      </c>
      <c r="N47" s="68">
        <f>+MIR_2020!J55</f>
        <v>0</v>
      </c>
      <c r="O47" s="68">
        <f>+MIR_2020!K55</f>
        <v>0</v>
      </c>
      <c r="P47" s="68">
        <f>+MIR_2020!L55</f>
        <v>0</v>
      </c>
      <c r="Q47" s="68">
        <f>+MIR_2020!M55</f>
        <v>0</v>
      </c>
      <c r="R47" s="68">
        <f>+MIR_2020!N55</f>
        <v>0</v>
      </c>
      <c r="S47" s="68">
        <f>+MIR_2020!O55</f>
        <v>0</v>
      </c>
      <c r="T47" s="68">
        <f>+MIR_2020!P55</f>
        <v>0</v>
      </c>
      <c r="U47" s="68">
        <f>+MIR_2020!Q55</f>
        <v>0</v>
      </c>
      <c r="V47" s="68" t="str">
        <f>IF(MIR_2020!R55=0,V46,MIR_2020!R55)</f>
        <v>Anual</v>
      </c>
      <c r="W47" s="68" t="str">
        <f>IF(MIR_2020!S55=0,W46,MIR_2020!S55)</f>
        <v>Porcentaje</v>
      </c>
      <c r="X47" s="68">
        <f>+MIR_2020!V55</f>
        <v>0</v>
      </c>
      <c r="Y47" s="68">
        <f>+MIR_2020!W55</f>
        <v>0</v>
      </c>
      <c r="Z47" s="68">
        <f>+MIR_2020!X55</f>
        <v>0</v>
      </c>
      <c r="AA47" s="68" t="str">
        <f>IF(AND(MIR_2020!Y55="",H47=H46),AA46,MIR_2020!Y55)</f>
        <v>Los resultados de la encuesta son obtenidos en tiempo y forma.</v>
      </c>
      <c r="AB47" s="68">
        <f>+MIR_2020!Z55</f>
        <v>0</v>
      </c>
      <c r="AC47" s="68">
        <f>+MIR_2020!AA55</f>
        <v>0</v>
      </c>
      <c r="AD47" s="68">
        <f>+MIR_2020!AB55</f>
        <v>0</v>
      </c>
      <c r="AE47" s="76">
        <f>+MIR_2020!AC55</f>
        <v>0</v>
      </c>
      <c r="AF47" s="76">
        <f>+MIR_2020!AD55</f>
        <v>0</v>
      </c>
      <c r="AG47" s="67">
        <f>+MIR_2020!AE55</f>
        <v>0</v>
      </c>
      <c r="AH47" s="67">
        <f>+MIR_2020!AF55</f>
        <v>0</v>
      </c>
      <c r="AI47" s="67">
        <f>+MIR_2020!AG55</f>
        <v>0</v>
      </c>
      <c r="AJ47" s="67">
        <f>+MIR_2020!AH55</f>
        <v>0</v>
      </c>
      <c r="AK47" s="67">
        <f>+MIR_2020!AN55</f>
        <v>0</v>
      </c>
      <c r="AL47" s="67" t="str">
        <f ca="1">IF(MIR_2020!AO55="","-",IF(AN47="No aplica","-",IF(MIR_2020!AO55="Sin avance","Sin avance",IF(MIR_2020!AO55&lt;&gt;"Sin avance",IFERROR(_xlfn.FORMULATEXT(MIR_2020!AO55),CONCATENATE("=",MIR_2020!AO55)),"0"))))</f>
        <v>-</v>
      </c>
      <c r="AM47" s="67">
        <f>+MIR_2020!AP55</f>
        <v>0</v>
      </c>
      <c r="AN47" s="67">
        <f>+MIR_2020!AQ55</f>
        <v>0</v>
      </c>
      <c r="AO47" s="67">
        <f>+MIR_2020!AR55</f>
        <v>0</v>
      </c>
      <c r="AP47" s="77" t="str">
        <f>IF(MIR_2020!AS55="","-",MIR_2020!AS55)</f>
        <v>-</v>
      </c>
      <c r="AQ47" s="67">
        <f>+MIR_2020!AT55</f>
        <v>0</v>
      </c>
      <c r="AR47" s="67" t="str">
        <f ca="1">+IF(MIR_2020!AU55="","-",IF(AT47="No aplica","-",IF(MIR_2020!AU55="Sin avance","Sin avance",IF(MIR_2020!AU55&lt;&gt;"Sin avance",IFERROR(_xlfn.FORMULATEXT(MIR_2020!AU55),CONCATENATE("=",MIR_2020!AU55)),"0"))))</f>
        <v>-</v>
      </c>
      <c r="AS47" s="67">
        <f>+MIR_2020!AV55</f>
        <v>0</v>
      </c>
      <c r="AT47" s="67">
        <f>+MIR_2020!AW55</f>
        <v>0</v>
      </c>
      <c r="AU47" s="67">
        <f>+MIR_2020!AX55</f>
        <v>0</v>
      </c>
      <c r="AV47" s="77" t="str">
        <f>IF(MIR_2020!AY55="","-",MIR_2020!AY55)</f>
        <v>-</v>
      </c>
      <c r="AW47" s="67">
        <f>+MIR_2020!AZ55</f>
        <v>0</v>
      </c>
      <c r="AX47" s="69" t="str">
        <f ca="1">+IF(MIR_2020!BA55="","-",IF(AZ47="No aplica","-",IF(MIR_2020!BA55="Sin avance","Sin avance",IF(MIR_2020!BA55&lt;&gt;"Sin avance",IFERROR(_xlfn.FORMULATEXT(MIR_2020!BA55),CONCATENATE("=",MIR_2020!BA55)),"0"))))</f>
        <v>-</v>
      </c>
      <c r="AY47" s="67">
        <f>+MIR_2020!BB55</f>
        <v>0</v>
      </c>
      <c r="AZ47" s="67">
        <f>+MIR_2020!BC55</f>
        <v>0</v>
      </c>
      <c r="BA47" s="67">
        <f>+MIR_2020!BD55</f>
        <v>0</v>
      </c>
      <c r="BB47" s="77" t="str">
        <f>IF(MIR_2020!BE55="","-",MIR_2020!BE55)</f>
        <v>-</v>
      </c>
      <c r="BC47" s="67">
        <f>+MIR_2020!BF55</f>
        <v>0</v>
      </c>
      <c r="BD47" s="67" t="str">
        <f ca="1">+IF(MIR_2020!BG55="","-",IF(BF47="No aplica","-",IF(MIR_2020!BG55="Sin avance","Sin avance",IF(MIR_2020!BG55&lt;&gt;"Sin avance",IFERROR(_xlfn.FORMULATEXT(MIR_2020!BG55),CONCATENATE("=",MIR_2020!BG55)),"0"))))</f>
        <v>-</v>
      </c>
      <c r="BE47" s="67">
        <f>+MIR_2020!BH55</f>
        <v>0</v>
      </c>
      <c r="BF47" s="67">
        <f>+MIR_2020!BI55</f>
        <v>0</v>
      </c>
      <c r="BG47" s="67">
        <f>+MIR_2020!BJ55</f>
        <v>0</v>
      </c>
      <c r="BH47" s="77" t="str">
        <f>IF(MIR_2020!BK55="","-",MIR_2020!BK55)</f>
        <v>-</v>
      </c>
      <c r="BI47" s="67">
        <f>+MIR_2020!AH55</f>
        <v>0</v>
      </c>
      <c r="BJ47" s="70" t="str">
        <f ca="1">+IF(MIR_2020!AI55="","-",IF(BL47="No aplica","-",IF(MIR_2020!AI55="Sin avance","Sin avance",IF(MIR_2020!AI55&lt;&gt;"Sin avance",IFERROR(_xlfn.FORMULATEXT(MIR_2020!AI55),CONCATENATE("=",MIR_2020!AI55)),"-"))))</f>
        <v>-</v>
      </c>
      <c r="BK47" s="67">
        <f>+MIR_2020!AJ55</f>
        <v>0</v>
      </c>
      <c r="BL47" s="67">
        <f>+MIR_2020!AK55</f>
        <v>0</v>
      </c>
      <c r="BM47" s="67">
        <f>+MIR_2020!AL55</f>
        <v>0</v>
      </c>
      <c r="BN47" s="77" t="str">
        <f>IF(MIR_2020!AM55="","-",MIR_2020!AM55)</f>
        <v>-</v>
      </c>
      <c r="BO47" s="120" t="str">
        <f>IF(MIR_2020!BL55="","-",MIR_2020!BL55)</f>
        <v>-</v>
      </c>
      <c r="BP47" s="120" t="str">
        <f>IF(MIR_2020!BM55="","-",MIR_2020!BM55)</f>
        <v>-</v>
      </c>
      <c r="BQ47" s="120" t="str">
        <f>IF(MIR_2020!BN55="","-",MIR_2020!BN55)</f>
        <v>-</v>
      </c>
      <c r="BR47" s="120" t="str">
        <f>IF(MIR_2020!BO55="","-",MIR_2020!BO55)</f>
        <v>-</v>
      </c>
      <c r="BS47" s="73" t="str">
        <f>IF(MIR_2020!BP55="","-",MIR_2020!BP55)</f>
        <v>-</v>
      </c>
      <c r="BT47" s="120" t="str">
        <f>IF(MIR_2020!BR55="","-",MIR_2020!BR55)</f>
        <v>-</v>
      </c>
      <c r="BU47" s="120" t="str">
        <f>IF(MIR_2020!BS55="","-",MIR_2020!BS55)</f>
        <v>-</v>
      </c>
      <c r="BV47" s="73" t="str">
        <f>IF(MIR_2020!BT55="","-",MIR_2020!BT55)</f>
        <v>-</v>
      </c>
      <c r="BW47" s="73" t="str">
        <f>IF(MIR_2020!BU55="","-",MIR_2020!BU55)</f>
        <v>-</v>
      </c>
      <c r="BX47" s="73" t="str">
        <f>IF(MIR_2020!BV55="","-",MIR_2020!BV55)</f>
        <v>-</v>
      </c>
      <c r="BY47" s="73" t="str">
        <f>IF(MIR_2020!BW55="","-",MIR_2020!BW55)</f>
        <v>-</v>
      </c>
      <c r="BZ47" s="73" t="str">
        <f>IF(MIR_2020!BX55="","-",MIR_2020!BX55)</f>
        <v>-</v>
      </c>
      <c r="CA47" s="120" t="str">
        <f>IF(MIR_2020!BY55="","-",MIR_2020!BY55)</f>
        <v>-</v>
      </c>
      <c r="CB47" s="120" t="str">
        <f>IF(MIR_2020!BZ55="","-",MIR_2020!BZ55)</f>
        <v>-</v>
      </c>
      <c r="CC47" s="73" t="str">
        <f>IF(MIR_2020!CA55="","-",MIR_2020!CA55)</f>
        <v>-</v>
      </c>
      <c r="CD47" s="73" t="str">
        <f>IF(MIR_2020!CB55="","-",MIR_2020!CB55)</f>
        <v>-</v>
      </c>
      <c r="CE47" s="73" t="str">
        <f>IF(MIR_2020!CC55="","-",MIR_2020!CC55)</f>
        <v>-</v>
      </c>
      <c r="CF47" s="73" t="str">
        <f>IF(MIR_2020!CD55="","-",MIR_2020!CD55)</f>
        <v>-</v>
      </c>
      <c r="CG47" s="73" t="str">
        <f>IF(MIR_2020!CE55="","-",MIR_2020!CE55)</f>
        <v>-</v>
      </c>
      <c r="CH47" s="120" t="str">
        <f>IF(MIR_2020!CF55="","-",MIR_2020!CF55)</f>
        <v>-</v>
      </c>
      <c r="CI47" s="120" t="str">
        <f>IF(MIR_2020!CG55="","-",MIR_2020!CG55)</f>
        <v>-</v>
      </c>
      <c r="CJ47" s="73" t="str">
        <f>IF(MIR_2020!CH55="","-",MIR_2020!CH55)</f>
        <v>-</v>
      </c>
      <c r="CK47" s="73" t="str">
        <f>IF(MIR_2020!CI55="","-",MIR_2020!CI55)</f>
        <v>-</v>
      </c>
      <c r="CL47" s="73" t="str">
        <f>IF(MIR_2020!CJ55="","-",MIR_2020!CJ55)</f>
        <v>-</v>
      </c>
      <c r="CM47" s="73" t="str">
        <f>IF(MIR_2020!CK55="","-",MIR_2020!CK55)</f>
        <v>-</v>
      </c>
      <c r="CN47" s="73" t="str">
        <f>IF(MIR_2020!CL55="","-",MIR_2020!CL55)</f>
        <v>-</v>
      </c>
      <c r="CO47" s="120" t="str">
        <f>IF(MIR_2020!CM55="","-",MIR_2020!CM55)</f>
        <v>-</v>
      </c>
      <c r="CP47" s="120" t="str">
        <f>IF(MIR_2020!CN55="","-",MIR_2020!CN55)</f>
        <v>-</v>
      </c>
      <c r="CQ47" s="73" t="str">
        <f>IF(MIR_2020!CO55="","-",MIR_2020!CO55)</f>
        <v>-</v>
      </c>
      <c r="CR47" s="73" t="str">
        <f>IF(MIR_2020!CP55="","-",MIR_2020!CP55)</f>
        <v>-</v>
      </c>
      <c r="CS47" s="73" t="str">
        <f>IF(MIR_2020!CQ55="","-",MIR_2020!CQ55)</f>
        <v>-</v>
      </c>
      <c r="CT47" s="73" t="str">
        <f>IF(MIR_2020!CR55="","-",MIR_2020!CR55)</f>
        <v>-</v>
      </c>
      <c r="CU47" s="73" t="str">
        <f>IF(MIR_2020!CS55="","-",MIR_2020!CS55)</f>
        <v>-</v>
      </c>
    </row>
    <row r="48" spans="1:99" s="67" customFormat="1" ht="12.75" x14ac:dyDescent="0.3">
      <c r="A48" s="66">
        <f>+VLOOKUP($D48,Catálogos!$A$14:$E$40,5,0)</f>
        <v>2</v>
      </c>
      <c r="B48" s="68" t="str">
        <f>+VLOOKUP(D48,Catálogos!$A$14:$C$40,3,FALSE)</f>
        <v>Promover el pleno ejercicio de los derechos de acceso a la información pública y de protección de datos personales, así como la transparencia y apertura de las instituciones públicas.</v>
      </c>
      <c r="C48" s="68" t="str">
        <f>+VLOOKUP(D48,Catálogos!$A$14:$F$40,6,FALSE)</f>
        <v>Presidencia</v>
      </c>
      <c r="D48" s="67" t="str">
        <f>+MID(MIR_2020!$D$6,1,3)</f>
        <v>170</v>
      </c>
      <c r="E48" s="68" t="str">
        <f>+MID(MIR_2020!$D$6,7,150)</f>
        <v>Dirección General de Comunicación Social y Difusión</v>
      </c>
      <c r="F48" s="67" t="str">
        <f>IF(MIR_2020!B56=0,F47,MIR_2020!B56)</f>
        <v>GOA09</v>
      </c>
      <c r="G48" s="67" t="str">
        <f>IF(MIR_2020!C56=0,G47,MIR_2020!C56)</f>
        <v>Actividad</v>
      </c>
      <c r="H48" s="68" t="str">
        <f>IF(MIR_2020!D56="",H47,MIR_2020!D56)</f>
        <v>2.2 Aplicación de una encuesta institucional de diagnóstico de los instrumentos de comunicación interna y el impacto de sus mensajes entre el personal del Instituto.</v>
      </c>
      <c r="I48" s="68">
        <f>+MIR_2020!E56</f>
        <v>0</v>
      </c>
      <c r="J48" s="68">
        <f>+MIR_2020!F56</f>
        <v>0</v>
      </c>
      <c r="K48" s="68">
        <f>+MIR_2020!G56</f>
        <v>0</v>
      </c>
      <c r="L48" s="68">
        <f>+MIR_2020!H56</f>
        <v>0</v>
      </c>
      <c r="M48" s="68">
        <f>+MIR_2020!I56</f>
        <v>0</v>
      </c>
      <c r="N48" s="68">
        <f>+MIR_2020!J56</f>
        <v>0</v>
      </c>
      <c r="O48" s="68">
        <f>+MIR_2020!K56</f>
        <v>0</v>
      </c>
      <c r="P48" s="68">
        <f>+MIR_2020!L56</f>
        <v>0</v>
      </c>
      <c r="Q48" s="68">
        <f>+MIR_2020!M56</f>
        <v>0</v>
      </c>
      <c r="R48" s="68">
        <f>+MIR_2020!N56</f>
        <v>0</v>
      </c>
      <c r="S48" s="68">
        <f>+MIR_2020!O56</f>
        <v>0</v>
      </c>
      <c r="T48" s="68">
        <f>+MIR_2020!P56</f>
        <v>0</v>
      </c>
      <c r="U48" s="68">
        <f>+MIR_2020!Q56</f>
        <v>0</v>
      </c>
      <c r="V48" s="68" t="str">
        <f>IF(MIR_2020!R56=0,V47,MIR_2020!R56)</f>
        <v>Anual</v>
      </c>
      <c r="W48" s="68" t="str">
        <f>IF(MIR_2020!S56=0,W47,MIR_2020!S56)</f>
        <v>Porcentaje</v>
      </c>
      <c r="X48" s="68">
        <f>+MIR_2020!V56</f>
        <v>0</v>
      </c>
      <c r="Y48" s="68">
        <f>+MIR_2020!W56</f>
        <v>0</v>
      </c>
      <c r="Z48" s="68">
        <f>+MIR_2020!X56</f>
        <v>0</v>
      </c>
      <c r="AA48" s="68" t="str">
        <f>IF(AND(MIR_2020!Y56="",H48=H47),AA47,MIR_2020!Y56)</f>
        <v>Los resultados de la encuesta son obtenidos en tiempo y forma.</v>
      </c>
      <c r="AB48" s="68">
        <f>+MIR_2020!Z56</f>
        <v>0</v>
      </c>
      <c r="AC48" s="68">
        <f>+MIR_2020!AA56</f>
        <v>0</v>
      </c>
      <c r="AD48" s="68">
        <f>+MIR_2020!AB56</f>
        <v>0</v>
      </c>
      <c r="AE48" s="76">
        <f>+MIR_2020!AC56</f>
        <v>0</v>
      </c>
      <c r="AF48" s="76">
        <f>+MIR_2020!AD56</f>
        <v>0</v>
      </c>
      <c r="AG48" s="67">
        <f>+MIR_2020!AE56</f>
        <v>0</v>
      </c>
      <c r="AH48" s="67">
        <f>+MIR_2020!AF56</f>
        <v>0</v>
      </c>
      <c r="AI48" s="67">
        <f>+MIR_2020!AG56</f>
        <v>0</v>
      </c>
      <c r="AJ48" s="67">
        <f>+MIR_2020!AH56</f>
        <v>0</v>
      </c>
      <c r="AK48" s="67">
        <f>+MIR_2020!AN56</f>
        <v>0</v>
      </c>
      <c r="AL48" s="67" t="str">
        <f ca="1">IF(MIR_2020!AO56="","-",IF(AN48="No aplica","-",IF(MIR_2020!AO56="Sin avance","Sin avance",IF(MIR_2020!AO56&lt;&gt;"Sin avance",IFERROR(_xlfn.FORMULATEXT(MIR_2020!AO56),CONCATENATE("=",MIR_2020!AO56)),"0"))))</f>
        <v>-</v>
      </c>
      <c r="AM48" s="67">
        <f>+MIR_2020!AP56</f>
        <v>0</v>
      </c>
      <c r="AN48" s="67">
        <f>+MIR_2020!AQ56</f>
        <v>0</v>
      </c>
      <c r="AO48" s="67">
        <f>+MIR_2020!AR56</f>
        <v>0</v>
      </c>
      <c r="AP48" s="77" t="str">
        <f>IF(MIR_2020!AS56="","-",MIR_2020!AS56)</f>
        <v>-</v>
      </c>
      <c r="AQ48" s="67">
        <f>+MIR_2020!AT56</f>
        <v>0</v>
      </c>
      <c r="AR48" s="67" t="str">
        <f ca="1">+IF(MIR_2020!AU56="","-",IF(AT48="No aplica","-",IF(MIR_2020!AU56="Sin avance","Sin avance",IF(MIR_2020!AU56&lt;&gt;"Sin avance",IFERROR(_xlfn.FORMULATEXT(MIR_2020!AU56),CONCATENATE("=",MIR_2020!AU56)),"0"))))</f>
        <v>-</v>
      </c>
      <c r="AS48" s="67">
        <f>+MIR_2020!AV56</f>
        <v>0</v>
      </c>
      <c r="AT48" s="67">
        <f>+MIR_2020!AW56</f>
        <v>0</v>
      </c>
      <c r="AU48" s="67">
        <f>+MIR_2020!AX56</f>
        <v>0</v>
      </c>
      <c r="AV48" s="77" t="str">
        <f>IF(MIR_2020!AY56="","-",MIR_2020!AY56)</f>
        <v>-</v>
      </c>
      <c r="AW48" s="67">
        <f>+MIR_2020!AZ56</f>
        <v>0</v>
      </c>
      <c r="AX48" s="69" t="str">
        <f ca="1">+IF(MIR_2020!BA56="","-",IF(AZ48="No aplica","-",IF(MIR_2020!BA56="Sin avance","Sin avance",IF(MIR_2020!BA56&lt;&gt;"Sin avance",IFERROR(_xlfn.FORMULATEXT(MIR_2020!BA56),CONCATENATE("=",MIR_2020!BA56)),"0"))))</f>
        <v>-</v>
      </c>
      <c r="AY48" s="67">
        <f>+MIR_2020!BB56</f>
        <v>0</v>
      </c>
      <c r="AZ48" s="67">
        <f>+MIR_2020!BC56</f>
        <v>0</v>
      </c>
      <c r="BA48" s="67">
        <f>+MIR_2020!BD56</f>
        <v>0</v>
      </c>
      <c r="BB48" s="77" t="str">
        <f>IF(MIR_2020!BE56="","-",MIR_2020!BE56)</f>
        <v>-</v>
      </c>
      <c r="BC48" s="67">
        <f>+MIR_2020!BF56</f>
        <v>0</v>
      </c>
      <c r="BD48" s="67" t="str">
        <f ca="1">+IF(MIR_2020!BG56="","-",IF(BF48="No aplica","-",IF(MIR_2020!BG56="Sin avance","Sin avance",IF(MIR_2020!BG56&lt;&gt;"Sin avance",IFERROR(_xlfn.FORMULATEXT(MIR_2020!BG56),CONCATENATE("=",MIR_2020!BG56)),"0"))))</f>
        <v>-</v>
      </c>
      <c r="BE48" s="67">
        <f>+MIR_2020!BH56</f>
        <v>0</v>
      </c>
      <c r="BF48" s="67">
        <f>+MIR_2020!BI56</f>
        <v>0</v>
      </c>
      <c r="BG48" s="67">
        <f>+MIR_2020!BJ56</f>
        <v>0</v>
      </c>
      <c r="BH48" s="77" t="str">
        <f>IF(MIR_2020!BK56="","-",MIR_2020!BK56)</f>
        <v>-</v>
      </c>
      <c r="BI48" s="67">
        <f>+MIR_2020!AH56</f>
        <v>0</v>
      </c>
      <c r="BJ48" s="70" t="str">
        <f ca="1">+IF(MIR_2020!AI56="","-",IF(BL48="No aplica","-",IF(MIR_2020!AI56="Sin avance","Sin avance",IF(MIR_2020!AI56&lt;&gt;"Sin avance",IFERROR(_xlfn.FORMULATEXT(MIR_2020!AI56),CONCATENATE("=",MIR_2020!AI56)),"-"))))</f>
        <v>-</v>
      </c>
      <c r="BK48" s="67">
        <f>+MIR_2020!AJ56</f>
        <v>0</v>
      </c>
      <c r="BL48" s="67">
        <f>+MIR_2020!AK56</f>
        <v>0</v>
      </c>
      <c r="BM48" s="67">
        <f>+MIR_2020!AL56</f>
        <v>0</v>
      </c>
      <c r="BN48" s="77" t="str">
        <f>IF(MIR_2020!AM56="","-",MIR_2020!AM56)</f>
        <v>-</v>
      </c>
      <c r="BO48" s="120" t="str">
        <f>IF(MIR_2020!BL56="","-",MIR_2020!BL56)</f>
        <v>-</v>
      </c>
      <c r="BP48" s="120" t="str">
        <f>IF(MIR_2020!BM56="","-",MIR_2020!BM56)</f>
        <v>-</v>
      </c>
      <c r="BQ48" s="120" t="str">
        <f>IF(MIR_2020!BN56="","-",MIR_2020!BN56)</f>
        <v>-</v>
      </c>
      <c r="BR48" s="120" t="str">
        <f>IF(MIR_2020!BO56="","-",MIR_2020!BO56)</f>
        <v>-</v>
      </c>
      <c r="BS48" s="73" t="str">
        <f>IF(MIR_2020!BP56="","-",MIR_2020!BP56)</f>
        <v>-</v>
      </c>
      <c r="BT48" s="120" t="str">
        <f>IF(MIR_2020!BR56="","-",MIR_2020!BR56)</f>
        <v>-</v>
      </c>
      <c r="BU48" s="120" t="str">
        <f>IF(MIR_2020!BS56="","-",MIR_2020!BS56)</f>
        <v>-</v>
      </c>
      <c r="BV48" s="73" t="str">
        <f>IF(MIR_2020!BT56="","-",MIR_2020!BT56)</f>
        <v>-</v>
      </c>
      <c r="BW48" s="73" t="str">
        <f>IF(MIR_2020!BU56="","-",MIR_2020!BU56)</f>
        <v>-</v>
      </c>
      <c r="BX48" s="73" t="str">
        <f>IF(MIR_2020!BV56="","-",MIR_2020!BV56)</f>
        <v>-</v>
      </c>
      <c r="BY48" s="73" t="str">
        <f>IF(MIR_2020!BW56="","-",MIR_2020!BW56)</f>
        <v>-</v>
      </c>
      <c r="BZ48" s="73" t="str">
        <f>IF(MIR_2020!BX56="","-",MIR_2020!BX56)</f>
        <v>-</v>
      </c>
      <c r="CA48" s="120" t="str">
        <f>IF(MIR_2020!BY56="","-",MIR_2020!BY56)</f>
        <v>-</v>
      </c>
      <c r="CB48" s="120" t="str">
        <f>IF(MIR_2020!BZ56="","-",MIR_2020!BZ56)</f>
        <v>-</v>
      </c>
      <c r="CC48" s="73" t="str">
        <f>IF(MIR_2020!CA56="","-",MIR_2020!CA56)</f>
        <v>-</v>
      </c>
      <c r="CD48" s="73" t="str">
        <f>IF(MIR_2020!CB56="","-",MIR_2020!CB56)</f>
        <v>-</v>
      </c>
      <c r="CE48" s="73" t="str">
        <f>IF(MIR_2020!CC56="","-",MIR_2020!CC56)</f>
        <v>-</v>
      </c>
      <c r="CF48" s="73" t="str">
        <f>IF(MIR_2020!CD56="","-",MIR_2020!CD56)</f>
        <v>-</v>
      </c>
      <c r="CG48" s="73" t="str">
        <f>IF(MIR_2020!CE56="","-",MIR_2020!CE56)</f>
        <v>-</v>
      </c>
      <c r="CH48" s="120" t="str">
        <f>IF(MIR_2020!CF56="","-",MIR_2020!CF56)</f>
        <v>-</v>
      </c>
      <c r="CI48" s="120" t="str">
        <f>IF(MIR_2020!CG56="","-",MIR_2020!CG56)</f>
        <v>-</v>
      </c>
      <c r="CJ48" s="73" t="str">
        <f>IF(MIR_2020!CH56="","-",MIR_2020!CH56)</f>
        <v>-</v>
      </c>
      <c r="CK48" s="73" t="str">
        <f>IF(MIR_2020!CI56="","-",MIR_2020!CI56)</f>
        <v>-</v>
      </c>
      <c r="CL48" s="73" t="str">
        <f>IF(MIR_2020!CJ56="","-",MIR_2020!CJ56)</f>
        <v>-</v>
      </c>
      <c r="CM48" s="73" t="str">
        <f>IF(MIR_2020!CK56="","-",MIR_2020!CK56)</f>
        <v>-</v>
      </c>
      <c r="CN48" s="73" t="str">
        <f>IF(MIR_2020!CL56="","-",MIR_2020!CL56)</f>
        <v>-</v>
      </c>
      <c r="CO48" s="120" t="str">
        <f>IF(MIR_2020!CM56="","-",MIR_2020!CM56)</f>
        <v>-</v>
      </c>
      <c r="CP48" s="120" t="str">
        <f>IF(MIR_2020!CN56="","-",MIR_2020!CN56)</f>
        <v>-</v>
      </c>
      <c r="CQ48" s="73" t="str">
        <f>IF(MIR_2020!CO56="","-",MIR_2020!CO56)</f>
        <v>-</v>
      </c>
      <c r="CR48" s="73" t="str">
        <f>IF(MIR_2020!CP56="","-",MIR_2020!CP56)</f>
        <v>-</v>
      </c>
      <c r="CS48" s="73" t="str">
        <f>IF(MIR_2020!CQ56="","-",MIR_2020!CQ56)</f>
        <v>-</v>
      </c>
      <c r="CT48" s="73" t="str">
        <f>IF(MIR_2020!CR56="","-",MIR_2020!CR56)</f>
        <v>-</v>
      </c>
      <c r="CU48" s="73" t="str">
        <f>IF(MIR_2020!CS56="","-",MIR_2020!CS56)</f>
        <v>-</v>
      </c>
    </row>
    <row r="49" spans="1:99" s="67" customFormat="1" ht="12.75" x14ac:dyDescent="0.3">
      <c r="A49" s="66">
        <f>+VLOOKUP($D49,Catálogos!$A$14:$E$40,5,0)</f>
        <v>2</v>
      </c>
      <c r="B49" s="68" t="str">
        <f>+VLOOKUP(D49,Catálogos!$A$14:$C$40,3,FALSE)</f>
        <v>Promover el pleno ejercicio de los derechos de acceso a la información pública y de protección de datos personales, así como la transparencia y apertura de las instituciones públicas.</v>
      </c>
      <c r="C49" s="68" t="str">
        <f>+VLOOKUP(D49,Catálogos!$A$14:$F$40,6,FALSE)</f>
        <v>Presidencia</v>
      </c>
      <c r="D49" s="67" t="str">
        <f>+MID(MIR_2020!$D$6,1,3)</f>
        <v>170</v>
      </c>
      <c r="E49" s="68" t="str">
        <f>+MID(MIR_2020!$D$6,7,150)</f>
        <v>Dirección General de Comunicación Social y Difusión</v>
      </c>
      <c r="F49" s="67" t="str">
        <f>IF(MIR_2020!B57=0,F48,MIR_2020!B57)</f>
        <v>GOA09</v>
      </c>
      <c r="G49" s="67" t="str">
        <f>IF(MIR_2020!C57=0,G48,MIR_2020!C57)</f>
        <v>Actividad</v>
      </c>
      <c r="H49" s="68" t="str">
        <f>IF(MIR_2020!D57="",H48,MIR_2020!D57)</f>
        <v>2.2 Aplicación de una encuesta institucional de diagnóstico de los instrumentos de comunicación interna y el impacto de sus mensajes entre el personal del Instituto.</v>
      </c>
      <c r="I49" s="68">
        <f>+MIR_2020!E57</f>
        <v>0</v>
      </c>
      <c r="J49" s="68">
        <f>+MIR_2020!F57</f>
        <v>0</v>
      </c>
      <c r="K49" s="68">
        <f>+MIR_2020!G57</f>
        <v>0</v>
      </c>
      <c r="L49" s="68">
        <f>+MIR_2020!H57</f>
        <v>0</v>
      </c>
      <c r="M49" s="68">
        <f>+MIR_2020!I57</f>
        <v>0</v>
      </c>
      <c r="N49" s="68">
        <f>+MIR_2020!J57</f>
        <v>0</v>
      </c>
      <c r="O49" s="68">
        <f>+MIR_2020!K57</f>
        <v>0</v>
      </c>
      <c r="P49" s="68">
        <f>+MIR_2020!L57</f>
        <v>0</v>
      </c>
      <c r="Q49" s="68">
        <f>+MIR_2020!M57</f>
        <v>0</v>
      </c>
      <c r="R49" s="68">
        <f>+MIR_2020!N57</f>
        <v>0</v>
      </c>
      <c r="S49" s="68">
        <f>+MIR_2020!O57</f>
        <v>0</v>
      </c>
      <c r="T49" s="68">
        <f>+MIR_2020!P57</f>
        <v>0</v>
      </c>
      <c r="U49" s="68">
        <f>+MIR_2020!Q57</f>
        <v>0</v>
      </c>
      <c r="V49" s="68" t="str">
        <f>IF(MIR_2020!R57=0,V48,MIR_2020!R57)</f>
        <v>Anual</v>
      </c>
      <c r="W49" s="68" t="str">
        <f>IF(MIR_2020!S57=0,W48,MIR_2020!S57)</f>
        <v>Porcentaje</v>
      </c>
      <c r="X49" s="68">
        <f>+MIR_2020!V57</f>
        <v>0</v>
      </c>
      <c r="Y49" s="68">
        <f>+MIR_2020!W57</f>
        <v>0</v>
      </c>
      <c r="Z49" s="68">
        <f>+MIR_2020!X57</f>
        <v>0</v>
      </c>
      <c r="AA49" s="68" t="str">
        <f>IF(AND(MIR_2020!Y57="",H49=H48),AA48,MIR_2020!Y57)</f>
        <v>Los resultados de la encuesta son obtenidos en tiempo y forma.</v>
      </c>
      <c r="AB49" s="68">
        <f>+MIR_2020!Z57</f>
        <v>0</v>
      </c>
      <c r="AC49" s="68">
        <f>+MIR_2020!AA57</f>
        <v>0</v>
      </c>
      <c r="AD49" s="68">
        <f>+MIR_2020!AB57</f>
        <v>0</v>
      </c>
      <c r="AE49" s="76">
        <f>+MIR_2020!AC57</f>
        <v>0</v>
      </c>
      <c r="AF49" s="76">
        <f>+MIR_2020!AD57</f>
        <v>0</v>
      </c>
      <c r="AG49" s="67">
        <f>+MIR_2020!AE57</f>
        <v>0</v>
      </c>
      <c r="AH49" s="67">
        <f>+MIR_2020!AF57</f>
        <v>0</v>
      </c>
      <c r="AI49" s="67">
        <f>+MIR_2020!AG57</f>
        <v>0</v>
      </c>
      <c r="AJ49" s="67">
        <f>+MIR_2020!AH57</f>
        <v>0</v>
      </c>
      <c r="AK49" s="67">
        <f>+MIR_2020!AN57</f>
        <v>0</v>
      </c>
      <c r="AL49" s="67" t="str">
        <f ca="1">IF(MIR_2020!AO57="","-",IF(AN49="No aplica","-",IF(MIR_2020!AO57="Sin avance","Sin avance",IF(MIR_2020!AO57&lt;&gt;"Sin avance",IFERROR(_xlfn.FORMULATEXT(MIR_2020!AO57),CONCATENATE("=",MIR_2020!AO57)),"0"))))</f>
        <v>-</v>
      </c>
      <c r="AM49" s="67">
        <f>+MIR_2020!AP57</f>
        <v>0</v>
      </c>
      <c r="AN49" s="67">
        <f>+MIR_2020!AQ57</f>
        <v>0</v>
      </c>
      <c r="AO49" s="67">
        <f>+MIR_2020!AR57</f>
        <v>0</v>
      </c>
      <c r="AP49" s="77" t="str">
        <f>IF(MIR_2020!AS57="","-",MIR_2020!AS57)</f>
        <v>-</v>
      </c>
      <c r="AQ49" s="67">
        <f>+MIR_2020!AT57</f>
        <v>0</v>
      </c>
      <c r="AR49" s="67" t="str">
        <f ca="1">+IF(MIR_2020!AU57="","-",IF(AT49="No aplica","-",IF(MIR_2020!AU57="Sin avance","Sin avance",IF(MIR_2020!AU57&lt;&gt;"Sin avance",IFERROR(_xlfn.FORMULATEXT(MIR_2020!AU57),CONCATENATE("=",MIR_2020!AU57)),"0"))))</f>
        <v>-</v>
      </c>
      <c r="AS49" s="67">
        <f>+MIR_2020!AV57</f>
        <v>0</v>
      </c>
      <c r="AT49" s="67">
        <f>+MIR_2020!AW57</f>
        <v>0</v>
      </c>
      <c r="AU49" s="67">
        <f>+MIR_2020!AX57</f>
        <v>0</v>
      </c>
      <c r="AV49" s="77" t="str">
        <f>IF(MIR_2020!AY57="","-",MIR_2020!AY57)</f>
        <v>-</v>
      </c>
      <c r="AW49" s="67">
        <f>+MIR_2020!AZ57</f>
        <v>0</v>
      </c>
      <c r="AX49" s="69" t="str">
        <f ca="1">+IF(MIR_2020!BA57="","-",IF(AZ49="No aplica","-",IF(MIR_2020!BA57="Sin avance","Sin avance",IF(MIR_2020!BA57&lt;&gt;"Sin avance",IFERROR(_xlfn.FORMULATEXT(MIR_2020!BA57),CONCATENATE("=",MIR_2020!BA57)),"0"))))</f>
        <v>-</v>
      </c>
      <c r="AY49" s="67">
        <f>+MIR_2020!BB57</f>
        <v>0</v>
      </c>
      <c r="AZ49" s="67">
        <f>+MIR_2020!BC57</f>
        <v>0</v>
      </c>
      <c r="BA49" s="67">
        <f>+MIR_2020!BD57</f>
        <v>0</v>
      </c>
      <c r="BB49" s="77" t="str">
        <f>IF(MIR_2020!BE57="","-",MIR_2020!BE57)</f>
        <v>-</v>
      </c>
      <c r="BC49" s="67">
        <f>+MIR_2020!BF57</f>
        <v>0</v>
      </c>
      <c r="BD49" s="67" t="str">
        <f ca="1">+IF(MIR_2020!BG57="","-",IF(BF49="No aplica","-",IF(MIR_2020!BG57="Sin avance","Sin avance",IF(MIR_2020!BG57&lt;&gt;"Sin avance",IFERROR(_xlfn.FORMULATEXT(MIR_2020!BG57),CONCATENATE("=",MIR_2020!BG57)),"0"))))</f>
        <v>-</v>
      </c>
      <c r="BE49" s="67">
        <f>+MIR_2020!BH57</f>
        <v>0</v>
      </c>
      <c r="BF49" s="67">
        <f>+MIR_2020!BI57</f>
        <v>0</v>
      </c>
      <c r="BG49" s="67">
        <f>+MIR_2020!BJ57</f>
        <v>0</v>
      </c>
      <c r="BH49" s="77" t="str">
        <f>IF(MIR_2020!BK57="","-",MIR_2020!BK57)</f>
        <v>-</v>
      </c>
      <c r="BI49" s="67">
        <f>+MIR_2020!AH57</f>
        <v>0</v>
      </c>
      <c r="BJ49" s="70" t="str">
        <f ca="1">+IF(MIR_2020!AI57="","-",IF(BL49="No aplica","-",IF(MIR_2020!AI57="Sin avance","Sin avance",IF(MIR_2020!AI57&lt;&gt;"Sin avance",IFERROR(_xlfn.FORMULATEXT(MIR_2020!AI57),CONCATENATE("=",MIR_2020!AI57)),"-"))))</f>
        <v>-</v>
      </c>
      <c r="BK49" s="67">
        <f>+MIR_2020!AJ57</f>
        <v>0</v>
      </c>
      <c r="BL49" s="67">
        <f>+MIR_2020!AK57</f>
        <v>0</v>
      </c>
      <c r="BM49" s="67">
        <f>+MIR_2020!AL57</f>
        <v>0</v>
      </c>
      <c r="BN49" s="77" t="str">
        <f>IF(MIR_2020!AM57="","-",MIR_2020!AM57)</f>
        <v>-</v>
      </c>
      <c r="BO49" s="120" t="str">
        <f>IF(MIR_2020!BL57="","-",MIR_2020!BL57)</f>
        <v>-</v>
      </c>
      <c r="BP49" s="120" t="str">
        <f>IF(MIR_2020!BM57="","-",MIR_2020!BM57)</f>
        <v>-</v>
      </c>
      <c r="BQ49" s="120" t="str">
        <f>IF(MIR_2020!BN57="","-",MIR_2020!BN57)</f>
        <v>-</v>
      </c>
      <c r="BR49" s="120" t="str">
        <f>IF(MIR_2020!BO57="","-",MIR_2020!BO57)</f>
        <v>-</v>
      </c>
      <c r="BS49" s="73" t="str">
        <f>IF(MIR_2020!BP57="","-",MIR_2020!BP57)</f>
        <v>-</v>
      </c>
      <c r="BT49" s="120" t="str">
        <f>IF(MIR_2020!BR57="","-",MIR_2020!BR57)</f>
        <v>-</v>
      </c>
      <c r="BU49" s="120" t="str">
        <f>IF(MIR_2020!BS57="","-",MIR_2020!BS57)</f>
        <v>-</v>
      </c>
      <c r="BV49" s="73" t="str">
        <f>IF(MIR_2020!BT57="","-",MIR_2020!BT57)</f>
        <v>-</v>
      </c>
      <c r="BW49" s="73" t="str">
        <f>IF(MIR_2020!BU57="","-",MIR_2020!BU57)</f>
        <v>-</v>
      </c>
      <c r="BX49" s="73" t="str">
        <f>IF(MIR_2020!BV57="","-",MIR_2020!BV57)</f>
        <v>-</v>
      </c>
      <c r="BY49" s="73" t="str">
        <f>IF(MIR_2020!BW57="","-",MIR_2020!BW57)</f>
        <v>-</v>
      </c>
      <c r="BZ49" s="73" t="str">
        <f>IF(MIR_2020!BX57="","-",MIR_2020!BX57)</f>
        <v>-</v>
      </c>
      <c r="CA49" s="120" t="str">
        <f>IF(MIR_2020!BY57="","-",MIR_2020!BY57)</f>
        <v>-</v>
      </c>
      <c r="CB49" s="120" t="str">
        <f>IF(MIR_2020!BZ57="","-",MIR_2020!BZ57)</f>
        <v>-</v>
      </c>
      <c r="CC49" s="73" t="str">
        <f>IF(MIR_2020!CA57="","-",MIR_2020!CA57)</f>
        <v>-</v>
      </c>
      <c r="CD49" s="73" t="str">
        <f>IF(MIR_2020!CB57="","-",MIR_2020!CB57)</f>
        <v>-</v>
      </c>
      <c r="CE49" s="73" t="str">
        <f>IF(MIR_2020!CC57="","-",MIR_2020!CC57)</f>
        <v>-</v>
      </c>
      <c r="CF49" s="73" t="str">
        <f>IF(MIR_2020!CD57="","-",MIR_2020!CD57)</f>
        <v>-</v>
      </c>
      <c r="CG49" s="73" t="str">
        <f>IF(MIR_2020!CE57="","-",MIR_2020!CE57)</f>
        <v>-</v>
      </c>
      <c r="CH49" s="120" t="str">
        <f>IF(MIR_2020!CF57="","-",MIR_2020!CF57)</f>
        <v>-</v>
      </c>
      <c r="CI49" s="120" t="str">
        <f>IF(MIR_2020!CG57="","-",MIR_2020!CG57)</f>
        <v>-</v>
      </c>
      <c r="CJ49" s="73" t="str">
        <f>IF(MIR_2020!CH57="","-",MIR_2020!CH57)</f>
        <v>-</v>
      </c>
      <c r="CK49" s="73" t="str">
        <f>IF(MIR_2020!CI57="","-",MIR_2020!CI57)</f>
        <v>-</v>
      </c>
      <c r="CL49" s="73" t="str">
        <f>IF(MIR_2020!CJ57="","-",MIR_2020!CJ57)</f>
        <v>-</v>
      </c>
      <c r="CM49" s="73" t="str">
        <f>IF(MIR_2020!CK57="","-",MIR_2020!CK57)</f>
        <v>-</v>
      </c>
      <c r="CN49" s="73" t="str">
        <f>IF(MIR_2020!CL57="","-",MIR_2020!CL57)</f>
        <v>-</v>
      </c>
      <c r="CO49" s="120" t="str">
        <f>IF(MIR_2020!CM57="","-",MIR_2020!CM57)</f>
        <v>-</v>
      </c>
      <c r="CP49" s="120" t="str">
        <f>IF(MIR_2020!CN57="","-",MIR_2020!CN57)</f>
        <v>-</v>
      </c>
      <c r="CQ49" s="73" t="str">
        <f>IF(MIR_2020!CO57="","-",MIR_2020!CO57)</f>
        <v>-</v>
      </c>
      <c r="CR49" s="73" t="str">
        <f>IF(MIR_2020!CP57="","-",MIR_2020!CP57)</f>
        <v>-</v>
      </c>
      <c r="CS49" s="73" t="str">
        <f>IF(MIR_2020!CQ57="","-",MIR_2020!CQ57)</f>
        <v>-</v>
      </c>
      <c r="CT49" s="73" t="str">
        <f>IF(MIR_2020!CR57="","-",MIR_2020!CR57)</f>
        <v>-</v>
      </c>
      <c r="CU49" s="73" t="str">
        <f>IF(MIR_2020!CS57="","-",MIR_2020!CS57)</f>
        <v>-</v>
      </c>
    </row>
    <row r="50" spans="1:99" s="67" customFormat="1" ht="12.75" x14ac:dyDescent="0.3">
      <c r="A50" s="66">
        <f>+VLOOKUP($D50,Catálogos!$A$14:$E$40,5,0)</f>
        <v>2</v>
      </c>
      <c r="B50" s="68" t="str">
        <f>+VLOOKUP(D50,Catálogos!$A$14:$C$40,3,FALSE)</f>
        <v>Promover el pleno ejercicio de los derechos de acceso a la información pública y de protección de datos personales, así como la transparencia y apertura de las instituciones públicas.</v>
      </c>
      <c r="C50" s="68" t="str">
        <f>+VLOOKUP(D50,Catálogos!$A$14:$F$40,6,FALSE)</f>
        <v>Presidencia</v>
      </c>
      <c r="D50" s="67" t="str">
        <f>+MID(MIR_2020!$D$6,1,3)</f>
        <v>170</v>
      </c>
      <c r="E50" s="68" t="str">
        <f>+MID(MIR_2020!$D$6,7,150)</f>
        <v>Dirección General de Comunicación Social y Difusión</v>
      </c>
      <c r="F50" s="67" t="str">
        <f>IF(MIR_2020!B58=0,F49,MIR_2020!B58)</f>
        <v>GOA09</v>
      </c>
      <c r="G50" s="67" t="str">
        <f>IF(MIR_2020!C58=0,G49,MIR_2020!C58)</f>
        <v>Actividad</v>
      </c>
      <c r="H50" s="68" t="str">
        <f>IF(MIR_2020!D58="",H49,MIR_2020!D58)</f>
        <v>2.2 Aplicación de una encuesta institucional de diagnóstico de los instrumentos de comunicación interna y el impacto de sus mensajes entre el personal del Instituto.</v>
      </c>
      <c r="I50" s="68">
        <f>+MIR_2020!E58</f>
        <v>0</v>
      </c>
      <c r="J50" s="68">
        <f>+MIR_2020!F58</f>
        <v>0</v>
      </c>
      <c r="K50" s="68">
        <f>+MIR_2020!G58</f>
        <v>0</v>
      </c>
      <c r="L50" s="68">
        <f>+MIR_2020!H58</f>
        <v>0</v>
      </c>
      <c r="M50" s="68">
        <f>+MIR_2020!I58</f>
        <v>0</v>
      </c>
      <c r="N50" s="68">
        <f>+MIR_2020!J58</f>
        <v>0</v>
      </c>
      <c r="O50" s="68">
        <f>+MIR_2020!K58</f>
        <v>0</v>
      </c>
      <c r="P50" s="68">
        <f>+MIR_2020!L58</f>
        <v>0</v>
      </c>
      <c r="Q50" s="68">
        <f>+MIR_2020!M58</f>
        <v>0</v>
      </c>
      <c r="R50" s="68">
        <f>+MIR_2020!N58</f>
        <v>0</v>
      </c>
      <c r="S50" s="68">
        <f>+MIR_2020!O58</f>
        <v>0</v>
      </c>
      <c r="T50" s="68">
        <f>+MIR_2020!P58</f>
        <v>0</v>
      </c>
      <c r="U50" s="68">
        <f>+MIR_2020!Q58</f>
        <v>0</v>
      </c>
      <c r="V50" s="68" t="str">
        <f>IF(MIR_2020!R58=0,V49,MIR_2020!R58)</f>
        <v>Anual</v>
      </c>
      <c r="W50" s="68" t="str">
        <f>IF(MIR_2020!S58=0,W49,MIR_2020!S58)</f>
        <v>Porcentaje</v>
      </c>
      <c r="X50" s="68">
        <f>+MIR_2020!V58</f>
        <v>0</v>
      </c>
      <c r="Y50" s="68">
        <f>+MIR_2020!W58</f>
        <v>0</v>
      </c>
      <c r="Z50" s="68">
        <f>+MIR_2020!X58</f>
        <v>0</v>
      </c>
      <c r="AA50" s="68" t="str">
        <f>IF(AND(MIR_2020!Y58="",H50=H49),AA49,MIR_2020!Y58)</f>
        <v>Los resultados de la encuesta son obtenidos en tiempo y forma.</v>
      </c>
      <c r="AB50" s="68">
        <f>+MIR_2020!Z58</f>
        <v>0</v>
      </c>
      <c r="AC50" s="68">
        <f>+MIR_2020!AA58</f>
        <v>0</v>
      </c>
      <c r="AD50" s="68">
        <f>+MIR_2020!AB58</f>
        <v>0</v>
      </c>
      <c r="AE50" s="76">
        <f>+MIR_2020!AC58</f>
        <v>0</v>
      </c>
      <c r="AF50" s="76">
        <f>+MIR_2020!AD58</f>
        <v>0</v>
      </c>
      <c r="AG50" s="67">
        <f>+MIR_2020!AE58</f>
        <v>0</v>
      </c>
      <c r="AH50" s="67">
        <f>+MIR_2020!AF58</f>
        <v>0</v>
      </c>
      <c r="AI50" s="67">
        <f>+MIR_2020!AG58</f>
        <v>0</v>
      </c>
      <c r="AJ50" s="67">
        <f>+MIR_2020!AH58</f>
        <v>0</v>
      </c>
      <c r="AK50" s="67">
        <f>+MIR_2020!AN58</f>
        <v>0</v>
      </c>
      <c r="AL50" s="67" t="str">
        <f ca="1">IF(MIR_2020!AO58="","-",IF(AN50="No aplica","-",IF(MIR_2020!AO58="Sin avance","Sin avance",IF(MIR_2020!AO58&lt;&gt;"Sin avance",IFERROR(_xlfn.FORMULATEXT(MIR_2020!AO58),CONCATENATE("=",MIR_2020!AO58)),"0"))))</f>
        <v>-</v>
      </c>
      <c r="AM50" s="67">
        <f>+MIR_2020!AP58</f>
        <v>0</v>
      </c>
      <c r="AN50" s="67">
        <f>+MIR_2020!AQ58</f>
        <v>0</v>
      </c>
      <c r="AO50" s="67">
        <f>+MIR_2020!AR58</f>
        <v>0</v>
      </c>
      <c r="AP50" s="77" t="str">
        <f>IF(MIR_2020!AS58="","-",MIR_2020!AS58)</f>
        <v>-</v>
      </c>
      <c r="AQ50" s="67">
        <f>+MIR_2020!AT58</f>
        <v>0</v>
      </c>
      <c r="AR50" s="67" t="str">
        <f ca="1">+IF(MIR_2020!AU58="","-",IF(AT50="No aplica","-",IF(MIR_2020!AU58="Sin avance","Sin avance",IF(MIR_2020!AU58&lt;&gt;"Sin avance",IFERROR(_xlfn.FORMULATEXT(MIR_2020!AU58),CONCATENATE("=",MIR_2020!AU58)),"0"))))</f>
        <v>-</v>
      </c>
      <c r="AS50" s="67">
        <f>+MIR_2020!AV58</f>
        <v>0</v>
      </c>
      <c r="AT50" s="67">
        <f>+MIR_2020!AW58</f>
        <v>0</v>
      </c>
      <c r="AU50" s="67">
        <f>+MIR_2020!AX58</f>
        <v>0</v>
      </c>
      <c r="AV50" s="77" t="str">
        <f>IF(MIR_2020!AY58="","-",MIR_2020!AY58)</f>
        <v>-</v>
      </c>
      <c r="AW50" s="67">
        <f>+MIR_2020!AZ58</f>
        <v>0</v>
      </c>
      <c r="AX50" s="69" t="str">
        <f ca="1">+IF(MIR_2020!BA58="","-",IF(AZ50="No aplica","-",IF(MIR_2020!BA58="Sin avance","Sin avance",IF(MIR_2020!BA58&lt;&gt;"Sin avance",IFERROR(_xlfn.FORMULATEXT(MIR_2020!BA58),CONCATENATE("=",MIR_2020!BA58)),"0"))))</f>
        <v>-</v>
      </c>
      <c r="AY50" s="67">
        <f>+MIR_2020!BB58</f>
        <v>0</v>
      </c>
      <c r="AZ50" s="67">
        <f>+MIR_2020!BC58</f>
        <v>0</v>
      </c>
      <c r="BA50" s="67">
        <f>+MIR_2020!BD58</f>
        <v>0</v>
      </c>
      <c r="BB50" s="77" t="str">
        <f>IF(MIR_2020!BE58="","-",MIR_2020!BE58)</f>
        <v>-</v>
      </c>
      <c r="BC50" s="67">
        <f>+MIR_2020!BF58</f>
        <v>0</v>
      </c>
      <c r="BD50" s="67" t="str">
        <f ca="1">+IF(MIR_2020!BG58="","-",IF(BF50="No aplica","-",IF(MIR_2020!BG58="Sin avance","Sin avance",IF(MIR_2020!BG58&lt;&gt;"Sin avance",IFERROR(_xlfn.FORMULATEXT(MIR_2020!BG58),CONCATENATE("=",MIR_2020!BG58)),"0"))))</f>
        <v>-</v>
      </c>
      <c r="BE50" s="67">
        <f>+MIR_2020!BH58</f>
        <v>0</v>
      </c>
      <c r="BF50" s="67">
        <f>+MIR_2020!BI58</f>
        <v>0</v>
      </c>
      <c r="BG50" s="67">
        <f>+MIR_2020!BJ58</f>
        <v>0</v>
      </c>
      <c r="BH50" s="77" t="str">
        <f>IF(MIR_2020!BK58="","-",MIR_2020!BK58)</f>
        <v>-</v>
      </c>
      <c r="BI50" s="67">
        <f>+MIR_2020!AH58</f>
        <v>0</v>
      </c>
      <c r="BJ50" s="70" t="str">
        <f ca="1">+IF(MIR_2020!AI58="","-",IF(BL50="No aplica","-",IF(MIR_2020!AI58="Sin avance","Sin avance",IF(MIR_2020!AI58&lt;&gt;"Sin avance",IFERROR(_xlfn.FORMULATEXT(MIR_2020!AI58),CONCATENATE("=",MIR_2020!AI58)),"-"))))</f>
        <v>-</v>
      </c>
      <c r="BK50" s="67">
        <f>+MIR_2020!AJ58</f>
        <v>0</v>
      </c>
      <c r="BL50" s="67">
        <f>+MIR_2020!AK58</f>
        <v>0</v>
      </c>
      <c r="BM50" s="67">
        <f>+MIR_2020!AL58</f>
        <v>0</v>
      </c>
      <c r="BN50" s="77" t="str">
        <f>IF(MIR_2020!AM58="","-",MIR_2020!AM58)</f>
        <v>-</v>
      </c>
      <c r="BO50" s="120" t="str">
        <f>IF(MIR_2020!BL58="","-",MIR_2020!BL58)</f>
        <v>-</v>
      </c>
      <c r="BP50" s="120" t="str">
        <f>IF(MIR_2020!BM58="","-",MIR_2020!BM58)</f>
        <v>-</v>
      </c>
      <c r="BQ50" s="120" t="str">
        <f>IF(MIR_2020!BN58="","-",MIR_2020!BN58)</f>
        <v>-</v>
      </c>
      <c r="BR50" s="120" t="str">
        <f>IF(MIR_2020!BO58="","-",MIR_2020!BO58)</f>
        <v>-</v>
      </c>
      <c r="BS50" s="73" t="str">
        <f>IF(MIR_2020!BP58="","-",MIR_2020!BP58)</f>
        <v>-</v>
      </c>
      <c r="BT50" s="120" t="str">
        <f>IF(MIR_2020!BR58="","-",MIR_2020!BR58)</f>
        <v>-</v>
      </c>
      <c r="BU50" s="120" t="str">
        <f>IF(MIR_2020!BS58="","-",MIR_2020!BS58)</f>
        <v>-</v>
      </c>
      <c r="BV50" s="73" t="str">
        <f>IF(MIR_2020!BT58="","-",MIR_2020!BT58)</f>
        <v>-</v>
      </c>
      <c r="BW50" s="73" t="str">
        <f>IF(MIR_2020!BU58="","-",MIR_2020!BU58)</f>
        <v>-</v>
      </c>
      <c r="BX50" s="73" t="str">
        <f>IF(MIR_2020!BV58="","-",MIR_2020!BV58)</f>
        <v>-</v>
      </c>
      <c r="BY50" s="73" t="str">
        <f>IF(MIR_2020!BW58="","-",MIR_2020!BW58)</f>
        <v>-</v>
      </c>
      <c r="BZ50" s="73" t="str">
        <f>IF(MIR_2020!BX58="","-",MIR_2020!BX58)</f>
        <v>-</v>
      </c>
      <c r="CA50" s="120" t="str">
        <f>IF(MIR_2020!BY58="","-",MIR_2020!BY58)</f>
        <v>-</v>
      </c>
      <c r="CB50" s="120" t="str">
        <f>IF(MIR_2020!BZ58="","-",MIR_2020!BZ58)</f>
        <v>-</v>
      </c>
      <c r="CC50" s="73" t="str">
        <f>IF(MIR_2020!CA58="","-",MIR_2020!CA58)</f>
        <v>-</v>
      </c>
      <c r="CD50" s="73" t="str">
        <f>IF(MIR_2020!CB58="","-",MIR_2020!CB58)</f>
        <v>-</v>
      </c>
      <c r="CE50" s="73" t="str">
        <f>IF(MIR_2020!CC58="","-",MIR_2020!CC58)</f>
        <v>-</v>
      </c>
      <c r="CF50" s="73" t="str">
        <f>IF(MIR_2020!CD58="","-",MIR_2020!CD58)</f>
        <v>-</v>
      </c>
      <c r="CG50" s="73" t="str">
        <f>IF(MIR_2020!CE58="","-",MIR_2020!CE58)</f>
        <v>-</v>
      </c>
      <c r="CH50" s="120" t="str">
        <f>IF(MIR_2020!CF58="","-",MIR_2020!CF58)</f>
        <v>-</v>
      </c>
      <c r="CI50" s="120" t="str">
        <f>IF(MIR_2020!CG58="","-",MIR_2020!CG58)</f>
        <v>-</v>
      </c>
      <c r="CJ50" s="73" t="str">
        <f>IF(MIR_2020!CH58="","-",MIR_2020!CH58)</f>
        <v>-</v>
      </c>
      <c r="CK50" s="73" t="str">
        <f>IF(MIR_2020!CI58="","-",MIR_2020!CI58)</f>
        <v>-</v>
      </c>
      <c r="CL50" s="73" t="str">
        <f>IF(MIR_2020!CJ58="","-",MIR_2020!CJ58)</f>
        <v>-</v>
      </c>
      <c r="CM50" s="73" t="str">
        <f>IF(MIR_2020!CK58="","-",MIR_2020!CK58)</f>
        <v>-</v>
      </c>
      <c r="CN50" s="73" t="str">
        <f>IF(MIR_2020!CL58="","-",MIR_2020!CL58)</f>
        <v>-</v>
      </c>
      <c r="CO50" s="120" t="str">
        <f>IF(MIR_2020!CM58="","-",MIR_2020!CM58)</f>
        <v>-</v>
      </c>
      <c r="CP50" s="120" t="str">
        <f>IF(MIR_2020!CN58="","-",MIR_2020!CN58)</f>
        <v>-</v>
      </c>
      <c r="CQ50" s="73" t="str">
        <f>IF(MIR_2020!CO58="","-",MIR_2020!CO58)</f>
        <v>-</v>
      </c>
      <c r="CR50" s="73" t="str">
        <f>IF(MIR_2020!CP58="","-",MIR_2020!CP58)</f>
        <v>-</v>
      </c>
      <c r="CS50" s="73" t="str">
        <f>IF(MIR_2020!CQ58="","-",MIR_2020!CQ58)</f>
        <v>-</v>
      </c>
      <c r="CT50" s="73" t="str">
        <f>IF(MIR_2020!CR58="","-",MIR_2020!CR58)</f>
        <v>-</v>
      </c>
      <c r="CU50" s="73" t="str">
        <f>IF(MIR_2020!CS58="","-",MIR_2020!CS58)</f>
        <v>-</v>
      </c>
    </row>
    <row r="51" spans="1:99" s="67" customFormat="1" ht="12.75" x14ac:dyDescent="0.3">
      <c r="A51" s="66">
        <f>+VLOOKUP($D51,Catálogos!$A$14:$E$40,5,0)</f>
        <v>2</v>
      </c>
      <c r="B51" s="68" t="str">
        <f>+VLOOKUP(D51,Catálogos!$A$14:$C$40,3,FALSE)</f>
        <v>Promover el pleno ejercicio de los derechos de acceso a la información pública y de protección de datos personales, así como la transparencia y apertura de las instituciones públicas.</v>
      </c>
      <c r="C51" s="68" t="str">
        <f>+VLOOKUP(D51,Catálogos!$A$14:$F$40,6,FALSE)</f>
        <v>Presidencia</v>
      </c>
      <c r="D51" s="67" t="str">
        <f>+MID(MIR_2020!$D$6,1,3)</f>
        <v>170</v>
      </c>
      <c r="E51" s="68" t="str">
        <f>+MID(MIR_2020!$D$6,7,150)</f>
        <v>Dirección General de Comunicación Social y Difusión</v>
      </c>
      <c r="F51" s="67" t="str">
        <f>IF(MIR_2020!B59=0,F50,MIR_2020!B59)</f>
        <v>GOA09</v>
      </c>
      <c r="G51" s="67" t="str">
        <f>IF(MIR_2020!C59=0,G50,MIR_2020!C59)</f>
        <v>Actividad</v>
      </c>
      <c r="H51" s="68" t="str">
        <f>IF(MIR_2020!D59="",H50,MIR_2020!D59)</f>
        <v>2.2 Aplicación de una encuesta institucional de diagnóstico de los instrumentos de comunicación interna y el impacto de sus mensajes entre el personal del Instituto.</v>
      </c>
      <c r="I51" s="68">
        <f>+MIR_2020!E59</f>
        <v>0</v>
      </c>
      <c r="J51" s="68">
        <f>+MIR_2020!F59</f>
        <v>0</v>
      </c>
      <c r="K51" s="68">
        <f>+MIR_2020!G59</f>
        <v>0</v>
      </c>
      <c r="L51" s="68">
        <f>+MIR_2020!H59</f>
        <v>0</v>
      </c>
      <c r="M51" s="68">
        <f>+MIR_2020!I59</f>
        <v>0</v>
      </c>
      <c r="N51" s="68">
        <f>+MIR_2020!J59</f>
        <v>0</v>
      </c>
      <c r="O51" s="68">
        <f>+MIR_2020!K59</f>
        <v>0</v>
      </c>
      <c r="P51" s="68">
        <f>+MIR_2020!L59</f>
        <v>0</v>
      </c>
      <c r="Q51" s="68">
        <f>+MIR_2020!M59</f>
        <v>0</v>
      </c>
      <c r="R51" s="68">
        <f>+MIR_2020!N59</f>
        <v>0</v>
      </c>
      <c r="S51" s="68">
        <f>+MIR_2020!O59</f>
        <v>0</v>
      </c>
      <c r="T51" s="68">
        <f>+MIR_2020!P59</f>
        <v>0</v>
      </c>
      <c r="U51" s="68">
        <f>+MIR_2020!Q59</f>
        <v>0</v>
      </c>
      <c r="V51" s="68" t="str">
        <f>IF(MIR_2020!R59=0,V50,MIR_2020!R59)</f>
        <v>Anual</v>
      </c>
      <c r="W51" s="68" t="str">
        <f>IF(MIR_2020!S59=0,W50,MIR_2020!S59)</f>
        <v>Porcentaje</v>
      </c>
      <c r="X51" s="68">
        <f>+MIR_2020!V59</f>
        <v>0</v>
      </c>
      <c r="Y51" s="68">
        <f>+MIR_2020!W59</f>
        <v>0</v>
      </c>
      <c r="Z51" s="68">
        <f>+MIR_2020!X59</f>
        <v>0</v>
      </c>
      <c r="AA51" s="68" t="str">
        <f>IF(AND(MIR_2020!Y59="",H51=H50),AA50,MIR_2020!Y59)</f>
        <v>Los resultados de la encuesta son obtenidos en tiempo y forma.</v>
      </c>
      <c r="AB51" s="68">
        <f>+MIR_2020!Z59</f>
        <v>0</v>
      </c>
      <c r="AC51" s="68">
        <f>+MIR_2020!AA59</f>
        <v>0</v>
      </c>
      <c r="AD51" s="68">
        <f>+MIR_2020!AB59</f>
        <v>0</v>
      </c>
      <c r="AE51" s="76">
        <f>+MIR_2020!AC59</f>
        <v>0</v>
      </c>
      <c r="AF51" s="76">
        <f>+MIR_2020!AD59</f>
        <v>0</v>
      </c>
      <c r="AG51" s="67">
        <f>+MIR_2020!AE59</f>
        <v>0</v>
      </c>
      <c r="AH51" s="67">
        <f>+MIR_2020!AF59</f>
        <v>0</v>
      </c>
      <c r="AI51" s="67">
        <f>+MIR_2020!AG59</f>
        <v>0</v>
      </c>
      <c r="AJ51" s="67">
        <f>+MIR_2020!AH59</f>
        <v>0</v>
      </c>
      <c r="AK51" s="67">
        <f>+MIR_2020!AN59</f>
        <v>0</v>
      </c>
      <c r="AL51" s="67" t="str">
        <f ca="1">IF(MIR_2020!AO59="","-",IF(AN51="No aplica","-",IF(MIR_2020!AO59="Sin avance","Sin avance",IF(MIR_2020!AO59&lt;&gt;"Sin avance",IFERROR(_xlfn.FORMULATEXT(MIR_2020!AO59),CONCATENATE("=",MIR_2020!AO59)),"0"))))</f>
        <v>-</v>
      </c>
      <c r="AM51" s="67">
        <f>+MIR_2020!AP59</f>
        <v>0</v>
      </c>
      <c r="AN51" s="67">
        <f>+MIR_2020!AQ59</f>
        <v>0</v>
      </c>
      <c r="AO51" s="67">
        <f>+MIR_2020!AR59</f>
        <v>0</v>
      </c>
      <c r="AP51" s="77" t="str">
        <f>IF(MIR_2020!AS59="","-",MIR_2020!AS59)</f>
        <v>-</v>
      </c>
      <c r="AQ51" s="67">
        <f>+MIR_2020!AT59</f>
        <v>0</v>
      </c>
      <c r="AR51" s="67" t="str">
        <f ca="1">+IF(MIR_2020!AU59="","-",IF(AT51="No aplica","-",IF(MIR_2020!AU59="Sin avance","Sin avance",IF(MIR_2020!AU59&lt;&gt;"Sin avance",IFERROR(_xlfn.FORMULATEXT(MIR_2020!AU59),CONCATENATE("=",MIR_2020!AU59)),"0"))))</f>
        <v>-</v>
      </c>
      <c r="AS51" s="67">
        <f>+MIR_2020!AV59</f>
        <v>0</v>
      </c>
      <c r="AT51" s="67">
        <f>+MIR_2020!AW59</f>
        <v>0</v>
      </c>
      <c r="AU51" s="67">
        <f>+MIR_2020!AX59</f>
        <v>0</v>
      </c>
      <c r="AV51" s="77" t="str">
        <f>IF(MIR_2020!AY59="","-",MIR_2020!AY59)</f>
        <v>-</v>
      </c>
      <c r="AW51" s="67">
        <f>+MIR_2020!AZ59</f>
        <v>0</v>
      </c>
      <c r="AX51" s="69" t="str">
        <f ca="1">+IF(MIR_2020!BA59="","-",IF(AZ51="No aplica","-",IF(MIR_2020!BA59="Sin avance","Sin avance",IF(MIR_2020!BA59&lt;&gt;"Sin avance",IFERROR(_xlfn.FORMULATEXT(MIR_2020!BA59),CONCATENATE("=",MIR_2020!BA59)),"0"))))</f>
        <v>-</v>
      </c>
      <c r="AY51" s="67">
        <f>+MIR_2020!BB59</f>
        <v>0</v>
      </c>
      <c r="AZ51" s="67">
        <f>+MIR_2020!BC59</f>
        <v>0</v>
      </c>
      <c r="BA51" s="67">
        <f>+MIR_2020!BD59</f>
        <v>0</v>
      </c>
      <c r="BB51" s="77" t="str">
        <f>IF(MIR_2020!BE59="","-",MIR_2020!BE59)</f>
        <v>-</v>
      </c>
      <c r="BC51" s="67">
        <f>+MIR_2020!BF59</f>
        <v>0</v>
      </c>
      <c r="BD51" s="67" t="str">
        <f ca="1">+IF(MIR_2020!BG59="","-",IF(BF51="No aplica","-",IF(MIR_2020!BG59="Sin avance","Sin avance",IF(MIR_2020!BG59&lt;&gt;"Sin avance",IFERROR(_xlfn.FORMULATEXT(MIR_2020!BG59),CONCATENATE("=",MIR_2020!BG59)),"0"))))</f>
        <v>-</v>
      </c>
      <c r="BE51" s="67">
        <f>+MIR_2020!BH59</f>
        <v>0</v>
      </c>
      <c r="BF51" s="67">
        <f>+MIR_2020!BI59</f>
        <v>0</v>
      </c>
      <c r="BG51" s="67">
        <f>+MIR_2020!BJ59</f>
        <v>0</v>
      </c>
      <c r="BH51" s="77" t="str">
        <f>IF(MIR_2020!BK59="","-",MIR_2020!BK59)</f>
        <v>-</v>
      </c>
      <c r="BI51" s="67">
        <f>+MIR_2020!AH59</f>
        <v>0</v>
      </c>
      <c r="BJ51" s="70" t="str">
        <f ca="1">+IF(MIR_2020!AI59="","-",IF(BL51="No aplica","-",IF(MIR_2020!AI59="Sin avance","Sin avance",IF(MIR_2020!AI59&lt;&gt;"Sin avance",IFERROR(_xlfn.FORMULATEXT(MIR_2020!AI59),CONCATENATE("=",MIR_2020!AI59)),"-"))))</f>
        <v>-</v>
      </c>
      <c r="BK51" s="67">
        <f>+MIR_2020!AJ59</f>
        <v>0</v>
      </c>
      <c r="BL51" s="67">
        <f>+MIR_2020!AK59</f>
        <v>0</v>
      </c>
      <c r="BM51" s="67">
        <f>+MIR_2020!AL59</f>
        <v>0</v>
      </c>
      <c r="BN51" s="77" t="str">
        <f>IF(MIR_2020!AM59="","-",MIR_2020!AM59)</f>
        <v>-</v>
      </c>
      <c r="BO51" s="120" t="str">
        <f>IF(MIR_2020!BL59="","-",MIR_2020!BL59)</f>
        <v>-</v>
      </c>
      <c r="BP51" s="120" t="str">
        <f>IF(MIR_2020!BM59="","-",MIR_2020!BM59)</f>
        <v>-</v>
      </c>
      <c r="BQ51" s="120" t="str">
        <f>IF(MIR_2020!BN59="","-",MIR_2020!BN59)</f>
        <v>-</v>
      </c>
      <c r="BR51" s="120" t="str">
        <f>IF(MIR_2020!BO59="","-",MIR_2020!BO59)</f>
        <v>-</v>
      </c>
      <c r="BS51" s="73" t="str">
        <f>IF(MIR_2020!BP59="","-",MIR_2020!BP59)</f>
        <v>-</v>
      </c>
      <c r="BT51" s="120" t="str">
        <f>IF(MIR_2020!BR59="","-",MIR_2020!BR59)</f>
        <v>-</v>
      </c>
      <c r="BU51" s="120" t="str">
        <f>IF(MIR_2020!BS59="","-",MIR_2020!BS59)</f>
        <v>-</v>
      </c>
      <c r="BV51" s="73" t="str">
        <f>IF(MIR_2020!BT59="","-",MIR_2020!BT59)</f>
        <v>-</v>
      </c>
      <c r="BW51" s="73" t="str">
        <f>IF(MIR_2020!BU59="","-",MIR_2020!BU59)</f>
        <v>-</v>
      </c>
      <c r="BX51" s="73" t="str">
        <f>IF(MIR_2020!BV59="","-",MIR_2020!BV59)</f>
        <v>-</v>
      </c>
      <c r="BY51" s="73" t="str">
        <f>IF(MIR_2020!BW59="","-",MIR_2020!BW59)</f>
        <v>-</v>
      </c>
      <c r="BZ51" s="73" t="str">
        <f>IF(MIR_2020!BX59="","-",MIR_2020!BX59)</f>
        <v>-</v>
      </c>
      <c r="CA51" s="120" t="str">
        <f>IF(MIR_2020!BY59="","-",MIR_2020!BY59)</f>
        <v>-</v>
      </c>
      <c r="CB51" s="120" t="str">
        <f>IF(MIR_2020!BZ59="","-",MIR_2020!BZ59)</f>
        <v>-</v>
      </c>
      <c r="CC51" s="73" t="str">
        <f>IF(MIR_2020!CA59="","-",MIR_2020!CA59)</f>
        <v>-</v>
      </c>
      <c r="CD51" s="73" t="str">
        <f>IF(MIR_2020!CB59="","-",MIR_2020!CB59)</f>
        <v>-</v>
      </c>
      <c r="CE51" s="73" t="str">
        <f>IF(MIR_2020!CC59="","-",MIR_2020!CC59)</f>
        <v>-</v>
      </c>
      <c r="CF51" s="73" t="str">
        <f>IF(MIR_2020!CD59="","-",MIR_2020!CD59)</f>
        <v>-</v>
      </c>
      <c r="CG51" s="73" t="str">
        <f>IF(MIR_2020!CE59="","-",MIR_2020!CE59)</f>
        <v>-</v>
      </c>
      <c r="CH51" s="120" t="str">
        <f>IF(MIR_2020!CF59="","-",MIR_2020!CF59)</f>
        <v>-</v>
      </c>
      <c r="CI51" s="120" t="str">
        <f>IF(MIR_2020!CG59="","-",MIR_2020!CG59)</f>
        <v>-</v>
      </c>
      <c r="CJ51" s="73" t="str">
        <f>IF(MIR_2020!CH59="","-",MIR_2020!CH59)</f>
        <v>-</v>
      </c>
      <c r="CK51" s="73" t="str">
        <f>IF(MIR_2020!CI59="","-",MIR_2020!CI59)</f>
        <v>-</v>
      </c>
      <c r="CL51" s="73" t="str">
        <f>IF(MIR_2020!CJ59="","-",MIR_2020!CJ59)</f>
        <v>-</v>
      </c>
      <c r="CM51" s="73" t="str">
        <f>IF(MIR_2020!CK59="","-",MIR_2020!CK59)</f>
        <v>-</v>
      </c>
      <c r="CN51" s="73" t="str">
        <f>IF(MIR_2020!CL59="","-",MIR_2020!CL59)</f>
        <v>-</v>
      </c>
      <c r="CO51" s="120" t="str">
        <f>IF(MIR_2020!CM59="","-",MIR_2020!CM59)</f>
        <v>-</v>
      </c>
      <c r="CP51" s="120" t="str">
        <f>IF(MIR_2020!CN59="","-",MIR_2020!CN59)</f>
        <v>-</v>
      </c>
      <c r="CQ51" s="73" t="str">
        <f>IF(MIR_2020!CO59="","-",MIR_2020!CO59)</f>
        <v>-</v>
      </c>
      <c r="CR51" s="73" t="str">
        <f>IF(MIR_2020!CP59="","-",MIR_2020!CP59)</f>
        <v>-</v>
      </c>
      <c r="CS51" s="73" t="str">
        <f>IF(MIR_2020!CQ59="","-",MIR_2020!CQ59)</f>
        <v>-</v>
      </c>
      <c r="CT51" s="73" t="str">
        <f>IF(MIR_2020!CR59="","-",MIR_2020!CR59)</f>
        <v>-</v>
      </c>
      <c r="CU51" s="73" t="str">
        <f>IF(MIR_2020!CS59="","-",MIR_2020!CS59)</f>
        <v>-</v>
      </c>
    </row>
    <row r="52" spans="1:99" s="67" customFormat="1" ht="12.75" x14ac:dyDescent="0.3">
      <c r="A52" s="66">
        <f>+VLOOKUP($D52,Catálogos!$A$14:$E$40,5,0)</f>
        <v>2</v>
      </c>
      <c r="B52" s="68" t="str">
        <f>+VLOOKUP(D52,Catálogos!$A$14:$C$40,3,FALSE)</f>
        <v>Promover el pleno ejercicio de los derechos de acceso a la información pública y de protección de datos personales, así como la transparencia y apertura de las instituciones públicas.</v>
      </c>
      <c r="C52" s="68" t="str">
        <f>+VLOOKUP(D52,Catálogos!$A$14:$F$40,6,FALSE)</f>
        <v>Presidencia</v>
      </c>
      <c r="D52" s="67" t="str">
        <f>+MID(MIR_2020!$D$6,1,3)</f>
        <v>170</v>
      </c>
      <c r="E52" s="68" t="str">
        <f>+MID(MIR_2020!$D$6,7,150)</f>
        <v>Dirección General de Comunicación Social y Difusión</v>
      </c>
      <c r="F52" s="67" t="str">
        <f>IF(MIR_2020!B60=0,F51,MIR_2020!B60)</f>
        <v>GOA09</v>
      </c>
      <c r="G52" s="67" t="str">
        <f>IF(MIR_2020!C60=0,G51,MIR_2020!C60)</f>
        <v>Actividad</v>
      </c>
      <c r="H52" s="68" t="str">
        <f>IF(MIR_2020!D60="",H51,MIR_2020!D60)</f>
        <v>2.2 Aplicación de una encuesta institucional de diagnóstico de los instrumentos de comunicación interna y el impacto de sus mensajes entre el personal del Instituto.</v>
      </c>
      <c r="I52" s="68">
        <f>+MIR_2020!E60</f>
        <v>0</v>
      </c>
      <c r="J52" s="68">
        <f>+MIR_2020!F60</f>
        <v>0</v>
      </c>
      <c r="K52" s="68">
        <f>+MIR_2020!G60</f>
        <v>0</v>
      </c>
      <c r="L52" s="68">
        <f>+MIR_2020!H60</f>
        <v>0</v>
      </c>
      <c r="M52" s="68">
        <f>+MIR_2020!I60</f>
        <v>0</v>
      </c>
      <c r="N52" s="68">
        <f>+MIR_2020!J60</f>
        <v>0</v>
      </c>
      <c r="O52" s="68">
        <f>+MIR_2020!K60</f>
        <v>0</v>
      </c>
      <c r="P52" s="68">
        <f>+MIR_2020!L60</f>
        <v>0</v>
      </c>
      <c r="Q52" s="68">
        <f>+MIR_2020!M60</f>
        <v>0</v>
      </c>
      <c r="R52" s="68">
        <f>+MIR_2020!N60</f>
        <v>0</v>
      </c>
      <c r="S52" s="68">
        <f>+MIR_2020!O60</f>
        <v>0</v>
      </c>
      <c r="T52" s="68">
        <f>+MIR_2020!P60</f>
        <v>0</v>
      </c>
      <c r="U52" s="68">
        <f>+MIR_2020!Q60</f>
        <v>0</v>
      </c>
      <c r="V52" s="68" t="str">
        <f>IF(MIR_2020!R60=0,V51,MIR_2020!R60)</f>
        <v>Anual</v>
      </c>
      <c r="W52" s="68" t="str">
        <f>IF(MIR_2020!S60=0,W51,MIR_2020!S60)</f>
        <v>Porcentaje</v>
      </c>
      <c r="X52" s="68">
        <f>+MIR_2020!V60</f>
        <v>0</v>
      </c>
      <c r="Y52" s="68">
        <f>+MIR_2020!W60</f>
        <v>0</v>
      </c>
      <c r="Z52" s="68">
        <f>+MIR_2020!X60</f>
        <v>0</v>
      </c>
      <c r="AA52" s="68" t="str">
        <f>IF(AND(MIR_2020!Y60="",H52=H51),AA51,MIR_2020!Y60)</f>
        <v>Los resultados de la encuesta son obtenidos en tiempo y forma.</v>
      </c>
      <c r="AB52" s="68">
        <f>+MIR_2020!Z60</f>
        <v>0</v>
      </c>
      <c r="AC52" s="68">
        <f>+MIR_2020!AA60</f>
        <v>0</v>
      </c>
      <c r="AD52" s="68">
        <f>+MIR_2020!AB60</f>
        <v>0</v>
      </c>
      <c r="AE52" s="76">
        <f>+MIR_2020!AC60</f>
        <v>0</v>
      </c>
      <c r="AF52" s="76">
        <f>+MIR_2020!AD60</f>
        <v>0</v>
      </c>
      <c r="AG52" s="67">
        <f>+MIR_2020!AE60</f>
        <v>0</v>
      </c>
      <c r="AH52" s="67">
        <f>+MIR_2020!AF60</f>
        <v>0</v>
      </c>
      <c r="AI52" s="67">
        <f>+MIR_2020!AG60</f>
        <v>0</v>
      </c>
      <c r="AJ52" s="67">
        <f>+MIR_2020!AH60</f>
        <v>0</v>
      </c>
      <c r="AK52" s="67">
        <f>+MIR_2020!AN60</f>
        <v>0</v>
      </c>
      <c r="AL52" s="67" t="str">
        <f ca="1">IF(MIR_2020!AO60="","-",IF(AN52="No aplica","-",IF(MIR_2020!AO60="Sin avance","Sin avance",IF(MIR_2020!AO60&lt;&gt;"Sin avance",IFERROR(_xlfn.FORMULATEXT(MIR_2020!AO60),CONCATENATE("=",MIR_2020!AO60)),"0"))))</f>
        <v>-</v>
      </c>
      <c r="AM52" s="67">
        <f>+MIR_2020!AP60</f>
        <v>0</v>
      </c>
      <c r="AN52" s="67">
        <f>+MIR_2020!AQ60</f>
        <v>0</v>
      </c>
      <c r="AO52" s="67">
        <f>+MIR_2020!AR60</f>
        <v>0</v>
      </c>
      <c r="AP52" s="77" t="str">
        <f>IF(MIR_2020!AS60="","-",MIR_2020!AS60)</f>
        <v>-</v>
      </c>
      <c r="AQ52" s="67">
        <f>+MIR_2020!AT60</f>
        <v>0</v>
      </c>
      <c r="AR52" s="67" t="str">
        <f ca="1">+IF(MIR_2020!AU60="","-",IF(AT52="No aplica","-",IF(MIR_2020!AU60="Sin avance","Sin avance",IF(MIR_2020!AU60&lt;&gt;"Sin avance",IFERROR(_xlfn.FORMULATEXT(MIR_2020!AU60),CONCATENATE("=",MIR_2020!AU60)),"0"))))</f>
        <v>-</v>
      </c>
      <c r="AS52" s="67">
        <f>+MIR_2020!AV60</f>
        <v>0</v>
      </c>
      <c r="AT52" s="67">
        <f>+MIR_2020!AW60</f>
        <v>0</v>
      </c>
      <c r="AU52" s="67">
        <f>+MIR_2020!AX60</f>
        <v>0</v>
      </c>
      <c r="AV52" s="77" t="str">
        <f>IF(MIR_2020!AY60="","-",MIR_2020!AY60)</f>
        <v>-</v>
      </c>
      <c r="AW52" s="67">
        <f>+MIR_2020!AZ60</f>
        <v>0</v>
      </c>
      <c r="AX52" s="69" t="str">
        <f ca="1">+IF(MIR_2020!BA60="","-",IF(AZ52="No aplica","-",IF(MIR_2020!BA60="Sin avance","Sin avance",IF(MIR_2020!BA60&lt;&gt;"Sin avance",IFERROR(_xlfn.FORMULATEXT(MIR_2020!BA60),CONCATENATE("=",MIR_2020!BA60)),"0"))))</f>
        <v>-</v>
      </c>
      <c r="AY52" s="67">
        <f>+MIR_2020!BB60</f>
        <v>0</v>
      </c>
      <c r="AZ52" s="67">
        <f>+MIR_2020!BC60</f>
        <v>0</v>
      </c>
      <c r="BA52" s="67">
        <f>+MIR_2020!BD60</f>
        <v>0</v>
      </c>
      <c r="BB52" s="77" t="str">
        <f>IF(MIR_2020!BE60="","-",MIR_2020!BE60)</f>
        <v>-</v>
      </c>
      <c r="BC52" s="67">
        <f>+MIR_2020!BF60</f>
        <v>0</v>
      </c>
      <c r="BD52" s="67" t="str">
        <f ca="1">+IF(MIR_2020!BG60="","-",IF(BF52="No aplica","-",IF(MIR_2020!BG60="Sin avance","Sin avance",IF(MIR_2020!BG60&lt;&gt;"Sin avance",IFERROR(_xlfn.FORMULATEXT(MIR_2020!BG60),CONCATENATE("=",MIR_2020!BG60)),"0"))))</f>
        <v>-</v>
      </c>
      <c r="BE52" s="67">
        <f>+MIR_2020!BH60</f>
        <v>0</v>
      </c>
      <c r="BF52" s="67">
        <f>+MIR_2020!BI60</f>
        <v>0</v>
      </c>
      <c r="BG52" s="67">
        <f>+MIR_2020!BJ60</f>
        <v>0</v>
      </c>
      <c r="BH52" s="77" t="str">
        <f>IF(MIR_2020!BK60="","-",MIR_2020!BK60)</f>
        <v>-</v>
      </c>
      <c r="BI52" s="67">
        <f>+MIR_2020!AH60</f>
        <v>0</v>
      </c>
      <c r="BJ52" s="70" t="str">
        <f ca="1">+IF(MIR_2020!AI60="","-",IF(BL52="No aplica","-",IF(MIR_2020!AI60="Sin avance","Sin avance",IF(MIR_2020!AI60&lt;&gt;"Sin avance",IFERROR(_xlfn.FORMULATEXT(MIR_2020!AI60),CONCATENATE("=",MIR_2020!AI60)),"-"))))</f>
        <v>-</v>
      </c>
      <c r="BK52" s="67">
        <f>+MIR_2020!AJ60</f>
        <v>0</v>
      </c>
      <c r="BL52" s="67">
        <f>+MIR_2020!AK60</f>
        <v>0</v>
      </c>
      <c r="BM52" s="67">
        <f>+MIR_2020!AL60</f>
        <v>0</v>
      </c>
      <c r="BN52" s="77" t="str">
        <f>IF(MIR_2020!AM60="","-",MIR_2020!AM60)</f>
        <v>-</v>
      </c>
      <c r="BO52" s="120" t="str">
        <f>IF(MIR_2020!BL60="","-",MIR_2020!BL60)</f>
        <v>-</v>
      </c>
      <c r="BP52" s="120" t="str">
        <f>IF(MIR_2020!BM60="","-",MIR_2020!BM60)</f>
        <v>-</v>
      </c>
      <c r="BQ52" s="120" t="str">
        <f>IF(MIR_2020!BN60="","-",MIR_2020!BN60)</f>
        <v>-</v>
      </c>
      <c r="BR52" s="120" t="str">
        <f>IF(MIR_2020!BO60="","-",MIR_2020!BO60)</f>
        <v>-</v>
      </c>
      <c r="BS52" s="73" t="str">
        <f>IF(MIR_2020!BP60="","-",MIR_2020!BP60)</f>
        <v>-</v>
      </c>
      <c r="BT52" s="120" t="str">
        <f>IF(MIR_2020!BR60="","-",MIR_2020!BR60)</f>
        <v>-</v>
      </c>
      <c r="BU52" s="120" t="str">
        <f>IF(MIR_2020!BS60="","-",MIR_2020!BS60)</f>
        <v>-</v>
      </c>
      <c r="BV52" s="73" t="str">
        <f>IF(MIR_2020!BT60="","-",MIR_2020!BT60)</f>
        <v>-</v>
      </c>
      <c r="BW52" s="73" t="str">
        <f>IF(MIR_2020!BU60="","-",MIR_2020!BU60)</f>
        <v>-</v>
      </c>
      <c r="BX52" s="73" t="str">
        <f>IF(MIR_2020!BV60="","-",MIR_2020!BV60)</f>
        <v>-</v>
      </c>
      <c r="BY52" s="73" t="str">
        <f>IF(MIR_2020!BW60="","-",MIR_2020!BW60)</f>
        <v>-</v>
      </c>
      <c r="BZ52" s="73" t="str">
        <f>IF(MIR_2020!BX60="","-",MIR_2020!BX60)</f>
        <v>-</v>
      </c>
      <c r="CA52" s="120" t="str">
        <f>IF(MIR_2020!BY60="","-",MIR_2020!BY60)</f>
        <v>-</v>
      </c>
      <c r="CB52" s="120" t="str">
        <f>IF(MIR_2020!BZ60="","-",MIR_2020!BZ60)</f>
        <v>-</v>
      </c>
      <c r="CC52" s="73" t="str">
        <f>IF(MIR_2020!CA60="","-",MIR_2020!CA60)</f>
        <v>-</v>
      </c>
      <c r="CD52" s="73" t="str">
        <f>IF(MIR_2020!CB60="","-",MIR_2020!CB60)</f>
        <v>-</v>
      </c>
      <c r="CE52" s="73" t="str">
        <f>IF(MIR_2020!CC60="","-",MIR_2020!CC60)</f>
        <v>-</v>
      </c>
      <c r="CF52" s="73" t="str">
        <f>IF(MIR_2020!CD60="","-",MIR_2020!CD60)</f>
        <v>-</v>
      </c>
      <c r="CG52" s="73" t="str">
        <f>IF(MIR_2020!CE60="","-",MIR_2020!CE60)</f>
        <v>-</v>
      </c>
      <c r="CH52" s="120" t="str">
        <f>IF(MIR_2020!CF60="","-",MIR_2020!CF60)</f>
        <v>-</v>
      </c>
      <c r="CI52" s="120" t="str">
        <f>IF(MIR_2020!CG60="","-",MIR_2020!CG60)</f>
        <v>-</v>
      </c>
      <c r="CJ52" s="73" t="str">
        <f>IF(MIR_2020!CH60="","-",MIR_2020!CH60)</f>
        <v>-</v>
      </c>
      <c r="CK52" s="73" t="str">
        <f>IF(MIR_2020!CI60="","-",MIR_2020!CI60)</f>
        <v>-</v>
      </c>
      <c r="CL52" s="73" t="str">
        <f>IF(MIR_2020!CJ60="","-",MIR_2020!CJ60)</f>
        <v>-</v>
      </c>
      <c r="CM52" s="73" t="str">
        <f>IF(MIR_2020!CK60="","-",MIR_2020!CK60)</f>
        <v>-</v>
      </c>
      <c r="CN52" s="73" t="str">
        <f>IF(MIR_2020!CL60="","-",MIR_2020!CL60)</f>
        <v>-</v>
      </c>
      <c r="CO52" s="120" t="str">
        <f>IF(MIR_2020!CM60="","-",MIR_2020!CM60)</f>
        <v>-</v>
      </c>
      <c r="CP52" s="120" t="str">
        <f>IF(MIR_2020!CN60="","-",MIR_2020!CN60)</f>
        <v>-</v>
      </c>
      <c r="CQ52" s="73" t="str">
        <f>IF(MIR_2020!CO60="","-",MIR_2020!CO60)</f>
        <v>-</v>
      </c>
      <c r="CR52" s="73" t="str">
        <f>IF(MIR_2020!CP60="","-",MIR_2020!CP60)</f>
        <v>-</v>
      </c>
      <c r="CS52" s="73" t="str">
        <f>IF(MIR_2020!CQ60="","-",MIR_2020!CQ60)</f>
        <v>-</v>
      </c>
      <c r="CT52" s="73" t="str">
        <f>IF(MIR_2020!CR60="","-",MIR_2020!CR60)</f>
        <v>-</v>
      </c>
      <c r="CU52" s="73" t="str">
        <f>IF(MIR_2020!CS60="","-",MIR_2020!CS60)</f>
        <v>-</v>
      </c>
    </row>
    <row r="53" spans="1:99" s="67" customFormat="1" ht="12.75" x14ac:dyDescent="0.3">
      <c r="A53" s="66">
        <f>+VLOOKUP($D53,Catálogos!$A$14:$E$40,5,0)</f>
        <v>2</v>
      </c>
      <c r="B53" s="68" t="str">
        <f>+VLOOKUP(D53,Catálogos!$A$14:$C$40,3,FALSE)</f>
        <v>Promover el pleno ejercicio de los derechos de acceso a la información pública y de protección de datos personales, así como la transparencia y apertura de las instituciones públicas.</v>
      </c>
      <c r="C53" s="68" t="str">
        <f>+VLOOKUP(D53,Catálogos!$A$14:$F$40,6,FALSE)</f>
        <v>Presidencia</v>
      </c>
      <c r="D53" s="67" t="str">
        <f>+MID(MIR_2020!$D$6,1,3)</f>
        <v>170</v>
      </c>
      <c r="E53" s="68" t="str">
        <f>+MID(MIR_2020!$D$6,7,150)</f>
        <v>Dirección General de Comunicación Social y Difusión</v>
      </c>
      <c r="F53" s="67" t="str">
        <f>IF(MIR_2020!B61=0,F52,MIR_2020!B61)</f>
        <v>GOA09</v>
      </c>
      <c r="G53" s="67" t="str">
        <f>IF(MIR_2020!C61=0,G52,MIR_2020!C61)</f>
        <v>Actividad</v>
      </c>
      <c r="H53" s="68" t="str">
        <f>IF(MIR_2020!D61="",H52,MIR_2020!D61)</f>
        <v>2.2 Aplicación de una encuesta institucional de diagnóstico de los instrumentos de comunicación interna y el impacto de sus mensajes entre el personal del Instituto.</v>
      </c>
      <c r="I53" s="68">
        <f>+MIR_2020!E61</f>
        <v>0</v>
      </c>
      <c r="J53" s="68">
        <f>+MIR_2020!F61</f>
        <v>0</v>
      </c>
      <c r="K53" s="68">
        <f>+MIR_2020!G61</f>
        <v>0</v>
      </c>
      <c r="L53" s="68">
        <f>+MIR_2020!H61</f>
        <v>0</v>
      </c>
      <c r="M53" s="68">
        <f>+MIR_2020!I61</f>
        <v>0</v>
      </c>
      <c r="N53" s="68">
        <f>+MIR_2020!J61</f>
        <v>0</v>
      </c>
      <c r="O53" s="68">
        <f>+MIR_2020!K61</f>
        <v>0</v>
      </c>
      <c r="P53" s="68">
        <f>+MIR_2020!L61</f>
        <v>0</v>
      </c>
      <c r="Q53" s="68">
        <f>+MIR_2020!M61</f>
        <v>0</v>
      </c>
      <c r="R53" s="68">
        <f>+MIR_2020!N61</f>
        <v>0</v>
      </c>
      <c r="S53" s="68">
        <f>+MIR_2020!O61</f>
        <v>0</v>
      </c>
      <c r="T53" s="68">
        <f>+MIR_2020!P61</f>
        <v>0</v>
      </c>
      <c r="U53" s="68">
        <f>+MIR_2020!Q61</f>
        <v>0</v>
      </c>
      <c r="V53" s="68" t="str">
        <f>IF(MIR_2020!R61=0,V52,MIR_2020!R61)</f>
        <v>Anual</v>
      </c>
      <c r="W53" s="68" t="str">
        <f>IF(MIR_2020!S61=0,W52,MIR_2020!S61)</f>
        <v>Porcentaje</v>
      </c>
      <c r="X53" s="68">
        <f>+MIR_2020!V61</f>
        <v>0</v>
      </c>
      <c r="Y53" s="68">
        <f>+MIR_2020!W61</f>
        <v>0</v>
      </c>
      <c r="Z53" s="68">
        <f>+MIR_2020!X61</f>
        <v>0</v>
      </c>
      <c r="AA53" s="68" t="str">
        <f>IF(AND(MIR_2020!Y61="",H53=H52),AA52,MIR_2020!Y61)</f>
        <v>Los resultados de la encuesta son obtenidos en tiempo y forma.</v>
      </c>
      <c r="AB53" s="68">
        <f>+MIR_2020!Z61</f>
        <v>0</v>
      </c>
      <c r="AC53" s="68">
        <f>+MIR_2020!AA61</f>
        <v>0</v>
      </c>
      <c r="AD53" s="68">
        <f>+MIR_2020!AB61</f>
        <v>0</v>
      </c>
      <c r="AE53" s="76">
        <f>+MIR_2020!AC61</f>
        <v>0</v>
      </c>
      <c r="AF53" s="76">
        <f>+MIR_2020!AD61</f>
        <v>0</v>
      </c>
      <c r="AG53" s="67">
        <f>+MIR_2020!AE61</f>
        <v>0</v>
      </c>
      <c r="AH53" s="67">
        <f>+MIR_2020!AF61</f>
        <v>0</v>
      </c>
      <c r="AI53" s="67">
        <f>+MIR_2020!AG61</f>
        <v>0</v>
      </c>
      <c r="AJ53" s="67">
        <f>+MIR_2020!AH61</f>
        <v>0</v>
      </c>
      <c r="AK53" s="67">
        <f>+MIR_2020!AN61</f>
        <v>0</v>
      </c>
      <c r="AL53" s="67" t="str">
        <f ca="1">IF(MIR_2020!AO61="","-",IF(AN53="No aplica","-",IF(MIR_2020!AO61="Sin avance","Sin avance",IF(MIR_2020!AO61&lt;&gt;"Sin avance",IFERROR(_xlfn.FORMULATEXT(MIR_2020!AO61),CONCATENATE("=",MIR_2020!AO61)),"0"))))</f>
        <v>-</v>
      </c>
      <c r="AM53" s="67">
        <f>+MIR_2020!AP61</f>
        <v>0</v>
      </c>
      <c r="AN53" s="67">
        <f>+MIR_2020!AQ61</f>
        <v>0</v>
      </c>
      <c r="AO53" s="67">
        <f>+MIR_2020!AR61</f>
        <v>0</v>
      </c>
      <c r="AP53" s="77" t="str">
        <f>IF(MIR_2020!AS61="","-",MIR_2020!AS61)</f>
        <v>-</v>
      </c>
      <c r="AQ53" s="67">
        <f>+MIR_2020!AT61</f>
        <v>0</v>
      </c>
      <c r="AR53" s="67" t="str">
        <f ca="1">+IF(MIR_2020!AU61="","-",IF(AT53="No aplica","-",IF(MIR_2020!AU61="Sin avance","Sin avance",IF(MIR_2020!AU61&lt;&gt;"Sin avance",IFERROR(_xlfn.FORMULATEXT(MIR_2020!AU61),CONCATENATE("=",MIR_2020!AU61)),"0"))))</f>
        <v>-</v>
      </c>
      <c r="AS53" s="67">
        <f>+MIR_2020!AV61</f>
        <v>0</v>
      </c>
      <c r="AT53" s="67">
        <f>+MIR_2020!AW61</f>
        <v>0</v>
      </c>
      <c r="AU53" s="67">
        <f>+MIR_2020!AX61</f>
        <v>0</v>
      </c>
      <c r="AV53" s="77" t="str">
        <f>IF(MIR_2020!AY61="","-",MIR_2020!AY61)</f>
        <v>-</v>
      </c>
      <c r="AW53" s="67">
        <f>+MIR_2020!AZ61</f>
        <v>0</v>
      </c>
      <c r="AX53" s="69" t="str">
        <f ca="1">+IF(MIR_2020!BA61="","-",IF(AZ53="No aplica","-",IF(MIR_2020!BA61="Sin avance","Sin avance",IF(MIR_2020!BA61&lt;&gt;"Sin avance",IFERROR(_xlfn.FORMULATEXT(MIR_2020!BA61),CONCATENATE("=",MIR_2020!BA61)),"0"))))</f>
        <v>-</v>
      </c>
      <c r="AY53" s="67">
        <f>+MIR_2020!BB61</f>
        <v>0</v>
      </c>
      <c r="AZ53" s="67">
        <f>+MIR_2020!BC61</f>
        <v>0</v>
      </c>
      <c r="BA53" s="67">
        <f>+MIR_2020!BD61</f>
        <v>0</v>
      </c>
      <c r="BB53" s="77" t="str">
        <f>IF(MIR_2020!BE61="","-",MIR_2020!BE61)</f>
        <v>-</v>
      </c>
      <c r="BC53" s="67">
        <f>+MIR_2020!BF61</f>
        <v>0</v>
      </c>
      <c r="BD53" s="67" t="str">
        <f ca="1">+IF(MIR_2020!BG61="","-",IF(BF53="No aplica","-",IF(MIR_2020!BG61="Sin avance","Sin avance",IF(MIR_2020!BG61&lt;&gt;"Sin avance",IFERROR(_xlfn.FORMULATEXT(MIR_2020!BG61),CONCATENATE("=",MIR_2020!BG61)),"0"))))</f>
        <v>-</v>
      </c>
      <c r="BE53" s="67">
        <f>+MIR_2020!BH61</f>
        <v>0</v>
      </c>
      <c r="BF53" s="67">
        <f>+MIR_2020!BI61</f>
        <v>0</v>
      </c>
      <c r="BG53" s="67">
        <f>+MIR_2020!BJ61</f>
        <v>0</v>
      </c>
      <c r="BH53" s="77" t="str">
        <f>IF(MIR_2020!BK61="","-",MIR_2020!BK61)</f>
        <v>-</v>
      </c>
      <c r="BI53" s="67">
        <f>+MIR_2020!AH61</f>
        <v>0</v>
      </c>
      <c r="BJ53" s="70" t="str">
        <f ca="1">+IF(MIR_2020!AI61="","-",IF(BL53="No aplica","-",IF(MIR_2020!AI61="Sin avance","Sin avance",IF(MIR_2020!AI61&lt;&gt;"Sin avance",IFERROR(_xlfn.FORMULATEXT(MIR_2020!AI61),CONCATENATE("=",MIR_2020!AI61)),"-"))))</f>
        <v>-</v>
      </c>
      <c r="BK53" s="67">
        <f>+MIR_2020!AJ61</f>
        <v>0</v>
      </c>
      <c r="BL53" s="67">
        <f>+MIR_2020!AK61</f>
        <v>0</v>
      </c>
      <c r="BM53" s="67">
        <f>+MIR_2020!AL61</f>
        <v>0</v>
      </c>
      <c r="BN53" s="77" t="str">
        <f>IF(MIR_2020!AM61="","-",MIR_2020!AM61)</f>
        <v>-</v>
      </c>
      <c r="BO53" s="120" t="str">
        <f>IF(MIR_2020!BL61="","-",MIR_2020!BL61)</f>
        <v>-</v>
      </c>
      <c r="BP53" s="120" t="str">
        <f>IF(MIR_2020!BM61="","-",MIR_2020!BM61)</f>
        <v>-</v>
      </c>
      <c r="BQ53" s="120" t="str">
        <f>IF(MIR_2020!BN61="","-",MIR_2020!BN61)</f>
        <v>-</v>
      </c>
      <c r="BR53" s="120" t="str">
        <f>IF(MIR_2020!BO61="","-",MIR_2020!BO61)</f>
        <v>-</v>
      </c>
      <c r="BS53" s="73" t="str">
        <f>IF(MIR_2020!BP61="","-",MIR_2020!BP61)</f>
        <v>-</v>
      </c>
      <c r="BT53" s="120" t="str">
        <f>IF(MIR_2020!BR61="","-",MIR_2020!BR61)</f>
        <v>-</v>
      </c>
      <c r="BU53" s="120" t="str">
        <f>IF(MIR_2020!BS61="","-",MIR_2020!BS61)</f>
        <v>-</v>
      </c>
      <c r="BV53" s="73" t="str">
        <f>IF(MIR_2020!BT61="","-",MIR_2020!BT61)</f>
        <v>-</v>
      </c>
      <c r="BW53" s="73" t="str">
        <f>IF(MIR_2020!BU61="","-",MIR_2020!BU61)</f>
        <v>-</v>
      </c>
      <c r="BX53" s="73" t="str">
        <f>IF(MIR_2020!BV61="","-",MIR_2020!BV61)</f>
        <v>-</v>
      </c>
      <c r="BY53" s="73" t="str">
        <f>IF(MIR_2020!BW61="","-",MIR_2020!BW61)</f>
        <v>-</v>
      </c>
      <c r="BZ53" s="73" t="str">
        <f>IF(MIR_2020!BX61="","-",MIR_2020!BX61)</f>
        <v>-</v>
      </c>
      <c r="CA53" s="120" t="str">
        <f>IF(MIR_2020!BY61="","-",MIR_2020!BY61)</f>
        <v>-</v>
      </c>
      <c r="CB53" s="120" t="str">
        <f>IF(MIR_2020!BZ61="","-",MIR_2020!BZ61)</f>
        <v>-</v>
      </c>
      <c r="CC53" s="73" t="str">
        <f>IF(MIR_2020!CA61="","-",MIR_2020!CA61)</f>
        <v>-</v>
      </c>
      <c r="CD53" s="73" t="str">
        <f>IF(MIR_2020!CB61="","-",MIR_2020!CB61)</f>
        <v>-</v>
      </c>
      <c r="CE53" s="73" t="str">
        <f>IF(MIR_2020!CC61="","-",MIR_2020!CC61)</f>
        <v>-</v>
      </c>
      <c r="CF53" s="73" t="str">
        <f>IF(MIR_2020!CD61="","-",MIR_2020!CD61)</f>
        <v>-</v>
      </c>
      <c r="CG53" s="73" t="str">
        <f>IF(MIR_2020!CE61="","-",MIR_2020!CE61)</f>
        <v>-</v>
      </c>
      <c r="CH53" s="120" t="str">
        <f>IF(MIR_2020!CF61="","-",MIR_2020!CF61)</f>
        <v>-</v>
      </c>
      <c r="CI53" s="120" t="str">
        <f>IF(MIR_2020!CG61="","-",MIR_2020!CG61)</f>
        <v>-</v>
      </c>
      <c r="CJ53" s="73" t="str">
        <f>IF(MIR_2020!CH61="","-",MIR_2020!CH61)</f>
        <v>-</v>
      </c>
      <c r="CK53" s="73" t="str">
        <f>IF(MIR_2020!CI61="","-",MIR_2020!CI61)</f>
        <v>-</v>
      </c>
      <c r="CL53" s="73" t="str">
        <f>IF(MIR_2020!CJ61="","-",MIR_2020!CJ61)</f>
        <v>-</v>
      </c>
      <c r="CM53" s="73" t="str">
        <f>IF(MIR_2020!CK61="","-",MIR_2020!CK61)</f>
        <v>-</v>
      </c>
      <c r="CN53" s="73" t="str">
        <f>IF(MIR_2020!CL61="","-",MIR_2020!CL61)</f>
        <v>-</v>
      </c>
      <c r="CO53" s="120" t="str">
        <f>IF(MIR_2020!CM61="","-",MIR_2020!CM61)</f>
        <v>-</v>
      </c>
      <c r="CP53" s="120" t="str">
        <f>IF(MIR_2020!CN61="","-",MIR_2020!CN61)</f>
        <v>-</v>
      </c>
      <c r="CQ53" s="73" t="str">
        <f>IF(MIR_2020!CO61="","-",MIR_2020!CO61)</f>
        <v>-</v>
      </c>
      <c r="CR53" s="73" t="str">
        <f>IF(MIR_2020!CP61="","-",MIR_2020!CP61)</f>
        <v>-</v>
      </c>
      <c r="CS53" s="73" t="str">
        <f>IF(MIR_2020!CQ61="","-",MIR_2020!CQ61)</f>
        <v>-</v>
      </c>
      <c r="CT53" s="73" t="str">
        <f>IF(MIR_2020!CR61="","-",MIR_2020!CR61)</f>
        <v>-</v>
      </c>
      <c r="CU53" s="73" t="str">
        <f>IF(MIR_2020!CS61="","-",MIR_2020!CS61)</f>
        <v>-</v>
      </c>
    </row>
    <row r="54" spans="1:99" s="67" customFormat="1" ht="12.75" x14ac:dyDescent="0.3">
      <c r="A54" s="66">
        <f>+VLOOKUP($D54,Catálogos!$A$14:$E$40,5,0)</f>
        <v>2</v>
      </c>
      <c r="B54" s="68" t="str">
        <f>+VLOOKUP(D54,Catálogos!$A$14:$C$40,3,FALSE)</f>
        <v>Promover el pleno ejercicio de los derechos de acceso a la información pública y de protección de datos personales, así como la transparencia y apertura de las instituciones públicas.</v>
      </c>
      <c r="C54" s="68" t="str">
        <f>+VLOOKUP(D54,Catálogos!$A$14:$F$40,6,FALSE)</f>
        <v>Presidencia</v>
      </c>
      <c r="D54" s="67" t="str">
        <f>+MID(MIR_2020!$D$6,1,3)</f>
        <v>170</v>
      </c>
      <c r="E54" s="68" t="str">
        <f>+MID(MIR_2020!$D$6,7,150)</f>
        <v>Dirección General de Comunicación Social y Difusión</v>
      </c>
      <c r="F54" s="67" t="str">
        <f>IF(MIR_2020!B62=0,F53,MIR_2020!B62)</f>
        <v>GOA09</v>
      </c>
      <c r="G54" s="67" t="str">
        <f>IF(MIR_2020!C62=0,G53,MIR_2020!C62)</f>
        <v>Actividad</v>
      </c>
      <c r="H54" s="68" t="str">
        <f>IF(MIR_2020!D62="",H53,MIR_2020!D62)</f>
        <v>2.2 Aplicación de una encuesta institucional de diagnóstico de los instrumentos de comunicación interna y el impacto de sus mensajes entre el personal del Instituto.</v>
      </c>
      <c r="I54" s="68">
        <f>+MIR_2020!E62</f>
        <v>0</v>
      </c>
      <c r="J54" s="68">
        <f>+MIR_2020!F62</f>
        <v>0</v>
      </c>
      <c r="K54" s="68">
        <f>+MIR_2020!G62</f>
        <v>0</v>
      </c>
      <c r="L54" s="68">
        <f>+MIR_2020!H62</f>
        <v>0</v>
      </c>
      <c r="M54" s="68">
        <f>+MIR_2020!I62</f>
        <v>0</v>
      </c>
      <c r="N54" s="68">
        <f>+MIR_2020!J62</f>
        <v>0</v>
      </c>
      <c r="O54" s="68">
        <f>+MIR_2020!K62</f>
        <v>0</v>
      </c>
      <c r="P54" s="68">
        <f>+MIR_2020!L62</f>
        <v>0</v>
      </c>
      <c r="Q54" s="68">
        <f>+MIR_2020!M62</f>
        <v>0</v>
      </c>
      <c r="R54" s="68">
        <f>+MIR_2020!N62</f>
        <v>0</v>
      </c>
      <c r="S54" s="68">
        <f>+MIR_2020!O62</f>
        <v>0</v>
      </c>
      <c r="T54" s="68">
        <f>+MIR_2020!P62</f>
        <v>0</v>
      </c>
      <c r="U54" s="68">
        <f>+MIR_2020!Q62</f>
        <v>0</v>
      </c>
      <c r="V54" s="68" t="str">
        <f>IF(MIR_2020!R62=0,V53,MIR_2020!R62)</f>
        <v>Anual</v>
      </c>
      <c r="W54" s="68" t="str">
        <f>IF(MIR_2020!S62=0,W53,MIR_2020!S62)</f>
        <v>Porcentaje</v>
      </c>
      <c r="X54" s="68">
        <f>+MIR_2020!V62</f>
        <v>0</v>
      </c>
      <c r="Y54" s="68">
        <f>+MIR_2020!W62</f>
        <v>0</v>
      </c>
      <c r="Z54" s="68">
        <f>+MIR_2020!X62</f>
        <v>0</v>
      </c>
      <c r="AA54" s="68" t="str">
        <f>IF(AND(MIR_2020!Y62="",H54=H53),AA53,MIR_2020!Y62)</f>
        <v>Los resultados de la encuesta son obtenidos en tiempo y forma.</v>
      </c>
      <c r="AB54" s="68">
        <f>+MIR_2020!Z62</f>
        <v>0</v>
      </c>
      <c r="AC54" s="68">
        <f>+MIR_2020!AA62</f>
        <v>0</v>
      </c>
      <c r="AD54" s="68">
        <f>+MIR_2020!AB62</f>
        <v>0</v>
      </c>
      <c r="AE54" s="76">
        <f>+MIR_2020!AC62</f>
        <v>0</v>
      </c>
      <c r="AF54" s="76">
        <f>+MIR_2020!AD62</f>
        <v>0</v>
      </c>
      <c r="AG54" s="67">
        <f>+MIR_2020!AE62</f>
        <v>0</v>
      </c>
      <c r="AH54" s="67">
        <f>+MIR_2020!AF62</f>
        <v>0</v>
      </c>
      <c r="AI54" s="67">
        <f>+MIR_2020!AG62</f>
        <v>0</v>
      </c>
      <c r="AJ54" s="67">
        <f>+MIR_2020!AH62</f>
        <v>0</v>
      </c>
      <c r="AK54" s="67">
        <f>+MIR_2020!AN62</f>
        <v>0</v>
      </c>
      <c r="AL54" s="67" t="str">
        <f ca="1">IF(MIR_2020!AO62="","-",IF(AN54="No aplica","-",IF(MIR_2020!AO62="Sin avance","Sin avance",IF(MIR_2020!AO62&lt;&gt;"Sin avance",IFERROR(_xlfn.FORMULATEXT(MIR_2020!AO62),CONCATENATE("=",MIR_2020!AO62)),"0"))))</f>
        <v>-</v>
      </c>
      <c r="AM54" s="67">
        <f>+MIR_2020!AP62</f>
        <v>0</v>
      </c>
      <c r="AN54" s="67">
        <f>+MIR_2020!AQ62</f>
        <v>0</v>
      </c>
      <c r="AO54" s="67">
        <f>+MIR_2020!AR62</f>
        <v>0</v>
      </c>
      <c r="AP54" s="77" t="str">
        <f>IF(MIR_2020!AS62="","-",MIR_2020!AS62)</f>
        <v>-</v>
      </c>
      <c r="AQ54" s="67">
        <f>+MIR_2020!AT62</f>
        <v>0</v>
      </c>
      <c r="AR54" s="67" t="str">
        <f ca="1">+IF(MIR_2020!AU62="","-",IF(AT54="No aplica","-",IF(MIR_2020!AU62="Sin avance","Sin avance",IF(MIR_2020!AU62&lt;&gt;"Sin avance",IFERROR(_xlfn.FORMULATEXT(MIR_2020!AU62),CONCATENATE("=",MIR_2020!AU62)),"0"))))</f>
        <v>-</v>
      </c>
      <c r="AS54" s="67">
        <f>+MIR_2020!AV62</f>
        <v>0</v>
      </c>
      <c r="AT54" s="67">
        <f>+MIR_2020!AW62</f>
        <v>0</v>
      </c>
      <c r="AU54" s="67">
        <f>+MIR_2020!AX62</f>
        <v>0</v>
      </c>
      <c r="AV54" s="77" t="str">
        <f>IF(MIR_2020!AY62="","-",MIR_2020!AY62)</f>
        <v>-</v>
      </c>
      <c r="AW54" s="67">
        <f>+MIR_2020!AZ62</f>
        <v>0</v>
      </c>
      <c r="AX54" s="69" t="str">
        <f ca="1">+IF(MIR_2020!BA62="","-",IF(AZ54="No aplica","-",IF(MIR_2020!BA62="Sin avance","Sin avance",IF(MIR_2020!BA62&lt;&gt;"Sin avance",IFERROR(_xlfn.FORMULATEXT(MIR_2020!BA62),CONCATENATE("=",MIR_2020!BA62)),"0"))))</f>
        <v>-</v>
      </c>
      <c r="AY54" s="67">
        <f>+MIR_2020!BB62</f>
        <v>0</v>
      </c>
      <c r="AZ54" s="67">
        <f>+MIR_2020!BC62</f>
        <v>0</v>
      </c>
      <c r="BA54" s="67">
        <f>+MIR_2020!BD62</f>
        <v>0</v>
      </c>
      <c r="BB54" s="77" t="str">
        <f>IF(MIR_2020!BE62="","-",MIR_2020!BE62)</f>
        <v>-</v>
      </c>
      <c r="BC54" s="67">
        <f>+MIR_2020!BF62</f>
        <v>0</v>
      </c>
      <c r="BD54" s="67" t="str">
        <f ca="1">+IF(MIR_2020!BG62="","-",IF(BF54="No aplica","-",IF(MIR_2020!BG62="Sin avance","Sin avance",IF(MIR_2020!BG62&lt;&gt;"Sin avance",IFERROR(_xlfn.FORMULATEXT(MIR_2020!BG62),CONCATENATE("=",MIR_2020!BG62)),"0"))))</f>
        <v>-</v>
      </c>
      <c r="BE54" s="67">
        <f>+MIR_2020!BH62</f>
        <v>0</v>
      </c>
      <c r="BF54" s="67">
        <f>+MIR_2020!BI62</f>
        <v>0</v>
      </c>
      <c r="BG54" s="67">
        <f>+MIR_2020!BJ62</f>
        <v>0</v>
      </c>
      <c r="BH54" s="77" t="str">
        <f>IF(MIR_2020!BK62="","-",MIR_2020!BK62)</f>
        <v>-</v>
      </c>
      <c r="BI54" s="67">
        <f>+MIR_2020!AH62</f>
        <v>0</v>
      </c>
      <c r="BJ54" s="70" t="str">
        <f ca="1">+IF(MIR_2020!AI62="","-",IF(BL54="No aplica","-",IF(MIR_2020!AI62="Sin avance","Sin avance",IF(MIR_2020!AI62&lt;&gt;"Sin avance",IFERROR(_xlfn.FORMULATEXT(MIR_2020!AI62),CONCATENATE("=",MIR_2020!AI62)),"-"))))</f>
        <v>-</v>
      </c>
      <c r="BK54" s="67">
        <f>+MIR_2020!AJ62</f>
        <v>0</v>
      </c>
      <c r="BL54" s="67">
        <f>+MIR_2020!AK62</f>
        <v>0</v>
      </c>
      <c r="BM54" s="67">
        <f>+MIR_2020!AL62</f>
        <v>0</v>
      </c>
      <c r="BN54" s="77" t="str">
        <f>IF(MIR_2020!AM62="","-",MIR_2020!AM62)</f>
        <v>-</v>
      </c>
      <c r="BO54" s="120" t="str">
        <f>IF(MIR_2020!BL62="","-",MIR_2020!BL62)</f>
        <v>-</v>
      </c>
      <c r="BP54" s="120" t="str">
        <f>IF(MIR_2020!BM62="","-",MIR_2020!BM62)</f>
        <v>-</v>
      </c>
      <c r="BQ54" s="120" t="str">
        <f>IF(MIR_2020!BN62="","-",MIR_2020!BN62)</f>
        <v>-</v>
      </c>
      <c r="BR54" s="120" t="str">
        <f>IF(MIR_2020!BO62="","-",MIR_2020!BO62)</f>
        <v>-</v>
      </c>
      <c r="BS54" s="73" t="str">
        <f>IF(MIR_2020!BP62="","-",MIR_2020!BP62)</f>
        <v>-</v>
      </c>
      <c r="BT54" s="120" t="str">
        <f>IF(MIR_2020!BR62="","-",MIR_2020!BR62)</f>
        <v>-</v>
      </c>
      <c r="BU54" s="120" t="str">
        <f>IF(MIR_2020!BS62="","-",MIR_2020!BS62)</f>
        <v>-</v>
      </c>
      <c r="BV54" s="73" t="str">
        <f>IF(MIR_2020!BT62="","-",MIR_2020!BT62)</f>
        <v>-</v>
      </c>
      <c r="BW54" s="73" t="str">
        <f>IF(MIR_2020!BU62="","-",MIR_2020!BU62)</f>
        <v>-</v>
      </c>
      <c r="BX54" s="73" t="str">
        <f>IF(MIR_2020!BV62="","-",MIR_2020!BV62)</f>
        <v>-</v>
      </c>
      <c r="BY54" s="73" t="str">
        <f>IF(MIR_2020!BW62="","-",MIR_2020!BW62)</f>
        <v>-</v>
      </c>
      <c r="BZ54" s="73" t="str">
        <f>IF(MIR_2020!BX62="","-",MIR_2020!BX62)</f>
        <v>-</v>
      </c>
      <c r="CA54" s="120" t="str">
        <f>IF(MIR_2020!BY62="","-",MIR_2020!BY62)</f>
        <v>-</v>
      </c>
      <c r="CB54" s="120" t="str">
        <f>IF(MIR_2020!BZ62="","-",MIR_2020!BZ62)</f>
        <v>-</v>
      </c>
      <c r="CC54" s="73" t="str">
        <f>IF(MIR_2020!CA62="","-",MIR_2020!CA62)</f>
        <v>-</v>
      </c>
      <c r="CD54" s="73" t="str">
        <f>IF(MIR_2020!CB62="","-",MIR_2020!CB62)</f>
        <v>-</v>
      </c>
      <c r="CE54" s="73" t="str">
        <f>IF(MIR_2020!CC62="","-",MIR_2020!CC62)</f>
        <v>-</v>
      </c>
      <c r="CF54" s="73" t="str">
        <f>IF(MIR_2020!CD62="","-",MIR_2020!CD62)</f>
        <v>-</v>
      </c>
      <c r="CG54" s="73" t="str">
        <f>IF(MIR_2020!CE62="","-",MIR_2020!CE62)</f>
        <v>-</v>
      </c>
      <c r="CH54" s="120" t="str">
        <f>IF(MIR_2020!CF62="","-",MIR_2020!CF62)</f>
        <v>-</v>
      </c>
      <c r="CI54" s="120" t="str">
        <f>IF(MIR_2020!CG62="","-",MIR_2020!CG62)</f>
        <v>-</v>
      </c>
      <c r="CJ54" s="73" t="str">
        <f>IF(MIR_2020!CH62="","-",MIR_2020!CH62)</f>
        <v>-</v>
      </c>
      <c r="CK54" s="73" t="str">
        <f>IF(MIR_2020!CI62="","-",MIR_2020!CI62)</f>
        <v>-</v>
      </c>
      <c r="CL54" s="73" t="str">
        <f>IF(MIR_2020!CJ62="","-",MIR_2020!CJ62)</f>
        <v>-</v>
      </c>
      <c r="CM54" s="73" t="str">
        <f>IF(MIR_2020!CK62="","-",MIR_2020!CK62)</f>
        <v>-</v>
      </c>
      <c r="CN54" s="73" t="str">
        <f>IF(MIR_2020!CL62="","-",MIR_2020!CL62)</f>
        <v>-</v>
      </c>
      <c r="CO54" s="120" t="str">
        <f>IF(MIR_2020!CM62="","-",MIR_2020!CM62)</f>
        <v>-</v>
      </c>
      <c r="CP54" s="120" t="str">
        <f>IF(MIR_2020!CN62="","-",MIR_2020!CN62)</f>
        <v>-</v>
      </c>
      <c r="CQ54" s="73" t="str">
        <f>IF(MIR_2020!CO62="","-",MIR_2020!CO62)</f>
        <v>-</v>
      </c>
      <c r="CR54" s="73" t="str">
        <f>IF(MIR_2020!CP62="","-",MIR_2020!CP62)</f>
        <v>-</v>
      </c>
      <c r="CS54" s="73" t="str">
        <f>IF(MIR_2020!CQ62="","-",MIR_2020!CQ62)</f>
        <v>-</v>
      </c>
      <c r="CT54" s="73" t="str">
        <f>IF(MIR_2020!CR62="","-",MIR_2020!CR62)</f>
        <v>-</v>
      </c>
      <c r="CU54" s="73" t="str">
        <f>IF(MIR_2020!CS62="","-",MIR_2020!CS62)</f>
        <v>-</v>
      </c>
    </row>
    <row r="55" spans="1:99" s="67" customFormat="1" ht="12.75" x14ac:dyDescent="0.3">
      <c r="A55" s="66">
        <f>+VLOOKUP($D55,Catálogos!$A$14:$E$40,5,0)</f>
        <v>2</v>
      </c>
      <c r="B55" s="68" t="str">
        <f>+VLOOKUP(D55,Catálogos!$A$14:$C$40,3,FALSE)</f>
        <v>Promover el pleno ejercicio de los derechos de acceso a la información pública y de protección de datos personales, así como la transparencia y apertura de las instituciones públicas.</v>
      </c>
      <c r="C55" s="68" t="str">
        <f>+VLOOKUP(D55,Catálogos!$A$14:$F$40,6,FALSE)</f>
        <v>Presidencia</v>
      </c>
      <c r="D55" s="67" t="str">
        <f>+MID(MIR_2020!$D$6,1,3)</f>
        <v>170</v>
      </c>
      <c r="E55" s="68" t="str">
        <f>+MID(MIR_2020!$D$6,7,150)</f>
        <v>Dirección General de Comunicación Social y Difusión</v>
      </c>
      <c r="F55" s="67" t="str">
        <f>IF(MIR_2020!B63=0,F54,MIR_2020!B63)</f>
        <v>GOA09</v>
      </c>
      <c r="G55" s="67" t="str">
        <f>IF(MIR_2020!C63=0,G54,MIR_2020!C63)</f>
        <v>Actividad</v>
      </c>
      <c r="H55" s="68" t="str">
        <f>IF(MIR_2020!D63="",H54,MIR_2020!D63)</f>
        <v>2.2 Aplicación de una encuesta institucional de diagnóstico de los instrumentos de comunicación interna y el impacto de sus mensajes entre el personal del Instituto.</v>
      </c>
      <c r="I55" s="68">
        <f>+MIR_2020!E63</f>
        <v>0</v>
      </c>
      <c r="J55" s="68">
        <f>+MIR_2020!F63</f>
        <v>0</v>
      </c>
      <c r="K55" s="68">
        <f>+MIR_2020!G63</f>
        <v>0</v>
      </c>
      <c r="L55" s="68">
        <f>+MIR_2020!H63</f>
        <v>0</v>
      </c>
      <c r="M55" s="68">
        <f>+MIR_2020!I63</f>
        <v>0</v>
      </c>
      <c r="N55" s="68">
        <f>+MIR_2020!J63</f>
        <v>0</v>
      </c>
      <c r="O55" s="68">
        <f>+MIR_2020!K63</f>
        <v>0</v>
      </c>
      <c r="P55" s="68">
        <f>+MIR_2020!L63</f>
        <v>0</v>
      </c>
      <c r="Q55" s="68">
        <f>+MIR_2020!M63</f>
        <v>0</v>
      </c>
      <c r="R55" s="68">
        <f>+MIR_2020!N63</f>
        <v>0</v>
      </c>
      <c r="S55" s="68">
        <f>+MIR_2020!O63</f>
        <v>0</v>
      </c>
      <c r="T55" s="68">
        <f>+MIR_2020!P63</f>
        <v>0</v>
      </c>
      <c r="U55" s="68">
        <f>+MIR_2020!Q63</f>
        <v>0</v>
      </c>
      <c r="V55" s="68" t="str">
        <f>IF(MIR_2020!R63=0,V54,MIR_2020!R63)</f>
        <v>Anual</v>
      </c>
      <c r="W55" s="68" t="str">
        <f>IF(MIR_2020!S63=0,W54,MIR_2020!S63)</f>
        <v>Porcentaje</v>
      </c>
      <c r="X55" s="68">
        <f>+MIR_2020!V63</f>
        <v>0</v>
      </c>
      <c r="Y55" s="68">
        <f>+MIR_2020!W63</f>
        <v>0</v>
      </c>
      <c r="Z55" s="68">
        <f>+MIR_2020!X63</f>
        <v>0</v>
      </c>
      <c r="AA55" s="68" t="str">
        <f>IF(AND(MIR_2020!Y63="",H55=H54),AA54,MIR_2020!Y63)</f>
        <v>Los resultados de la encuesta son obtenidos en tiempo y forma.</v>
      </c>
      <c r="AB55" s="68">
        <f>+MIR_2020!Z63</f>
        <v>0</v>
      </c>
      <c r="AC55" s="68">
        <f>+MIR_2020!AA63</f>
        <v>0</v>
      </c>
      <c r="AD55" s="68">
        <f>+MIR_2020!AB63</f>
        <v>0</v>
      </c>
      <c r="AE55" s="76">
        <f>+MIR_2020!AC63</f>
        <v>0</v>
      </c>
      <c r="AF55" s="76">
        <f>+MIR_2020!AD63</f>
        <v>0</v>
      </c>
      <c r="AG55" s="67">
        <f>+MIR_2020!AE63</f>
        <v>0</v>
      </c>
      <c r="AH55" s="67">
        <f>+MIR_2020!AF63</f>
        <v>0</v>
      </c>
      <c r="AI55" s="67">
        <f>+MIR_2020!AG63</f>
        <v>0</v>
      </c>
      <c r="AJ55" s="67">
        <f>+MIR_2020!AH63</f>
        <v>0</v>
      </c>
      <c r="AK55" s="67">
        <f>+MIR_2020!AN63</f>
        <v>0</v>
      </c>
      <c r="AL55" s="67" t="str">
        <f ca="1">IF(MIR_2020!AO63="","-",IF(AN55="No aplica","-",IF(MIR_2020!AO63="Sin avance","Sin avance",IF(MIR_2020!AO63&lt;&gt;"Sin avance",IFERROR(_xlfn.FORMULATEXT(MIR_2020!AO63),CONCATENATE("=",MIR_2020!AO63)),"0"))))</f>
        <v>-</v>
      </c>
      <c r="AM55" s="67">
        <f>+MIR_2020!AP63</f>
        <v>0</v>
      </c>
      <c r="AN55" s="67">
        <f>+MIR_2020!AQ63</f>
        <v>0</v>
      </c>
      <c r="AO55" s="67">
        <f>+MIR_2020!AR63</f>
        <v>0</v>
      </c>
      <c r="AP55" s="77" t="str">
        <f>IF(MIR_2020!AS63="","-",MIR_2020!AS63)</f>
        <v>-</v>
      </c>
      <c r="AQ55" s="67">
        <f>+MIR_2020!AT63</f>
        <v>0</v>
      </c>
      <c r="AR55" s="67" t="str">
        <f ca="1">+IF(MIR_2020!AU63="","-",IF(AT55="No aplica","-",IF(MIR_2020!AU63="Sin avance","Sin avance",IF(MIR_2020!AU63&lt;&gt;"Sin avance",IFERROR(_xlfn.FORMULATEXT(MIR_2020!AU63),CONCATENATE("=",MIR_2020!AU63)),"0"))))</f>
        <v>-</v>
      </c>
      <c r="AS55" s="67">
        <f>+MIR_2020!AV63</f>
        <v>0</v>
      </c>
      <c r="AT55" s="67">
        <f>+MIR_2020!AW63</f>
        <v>0</v>
      </c>
      <c r="AU55" s="67">
        <f>+MIR_2020!AX63</f>
        <v>0</v>
      </c>
      <c r="AV55" s="77" t="str">
        <f>IF(MIR_2020!AY63="","-",MIR_2020!AY63)</f>
        <v>-</v>
      </c>
      <c r="AW55" s="67">
        <f>+MIR_2020!AZ63</f>
        <v>0</v>
      </c>
      <c r="AX55" s="69" t="str">
        <f ca="1">+IF(MIR_2020!BA63="","-",IF(AZ55="No aplica","-",IF(MIR_2020!BA63="Sin avance","Sin avance",IF(MIR_2020!BA63&lt;&gt;"Sin avance",IFERROR(_xlfn.FORMULATEXT(MIR_2020!BA63),CONCATENATE("=",MIR_2020!BA63)),"0"))))</f>
        <v>-</v>
      </c>
      <c r="AY55" s="67">
        <f>+MIR_2020!BB63</f>
        <v>0</v>
      </c>
      <c r="AZ55" s="67">
        <f>+MIR_2020!BC63</f>
        <v>0</v>
      </c>
      <c r="BA55" s="67">
        <f>+MIR_2020!BD63</f>
        <v>0</v>
      </c>
      <c r="BB55" s="77" t="str">
        <f>IF(MIR_2020!BE63="","-",MIR_2020!BE63)</f>
        <v>-</v>
      </c>
      <c r="BC55" s="67">
        <f>+MIR_2020!BF63</f>
        <v>0</v>
      </c>
      <c r="BD55" s="67" t="str">
        <f ca="1">+IF(MIR_2020!BG63="","-",IF(BF55="No aplica","-",IF(MIR_2020!BG63="Sin avance","Sin avance",IF(MIR_2020!BG63&lt;&gt;"Sin avance",IFERROR(_xlfn.FORMULATEXT(MIR_2020!BG63),CONCATENATE("=",MIR_2020!BG63)),"0"))))</f>
        <v>-</v>
      </c>
      <c r="BE55" s="67">
        <f>+MIR_2020!BH63</f>
        <v>0</v>
      </c>
      <c r="BF55" s="67">
        <f>+MIR_2020!BI63</f>
        <v>0</v>
      </c>
      <c r="BG55" s="67">
        <f>+MIR_2020!BJ63</f>
        <v>0</v>
      </c>
      <c r="BH55" s="77" t="str">
        <f>IF(MIR_2020!BK63="","-",MIR_2020!BK63)</f>
        <v>-</v>
      </c>
      <c r="BI55" s="67">
        <f>+MIR_2020!AH63</f>
        <v>0</v>
      </c>
      <c r="BJ55" s="70" t="str">
        <f ca="1">+IF(MIR_2020!AI63="","-",IF(BL55="No aplica","-",IF(MIR_2020!AI63="Sin avance","Sin avance",IF(MIR_2020!AI63&lt;&gt;"Sin avance",IFERROR(_xlfn.FORMULATEXT(MIR_2020!AI63),CONCATENATE("=",MIR_2020!AI63)),"-"))))</f>
        <v>-</v>
      </c>
      <c r="BK55" s="67">
        <f>+MIR_2020!AJ63</f>
        <v>0</v>
      </c>
      <c r="BL55" s="67">
        <f>+MIR_2020!AK63</f>
        <v>0</v>
      </c>
      <c r="BM55" s="67">
        <f>+MIR_2020!AL63</f>
        <v>0</v>
      </c>
      <c r="BN55" s="77" t="str">
        <f>IF(MIR_2020!AM63="","-",MIR_2020!AM63)</f>
        <v>-</v>
      </c>
      <c r="BO55" s="120" t="str">
        <f>IF(MIR_2020!BL63="","-",MIR_2020!BL63)</f>
        <v>-</v>
      </c>
      <c r="BP55" s="120" t="str">
        <f>IF(MIR_2020!BM63="","-",MIR_2020!BM63)</f>
        <v>-</v>
      </c>
      <c r="BQ55" s="120" t="str">
        <f>IF(MIR_2020!BN63="","-",MIR_2020!BN63)</f>
        <v>-</v>
      </c>
      <c r="BR55" s="120" t="str">
        <f>IF(MIR_2020!BO63="","-",MIR_2020!BO63)</f>
        <v>-</v>
      </c>
      <c r="BS55" s="73" t="str">
        <f>IF(MIR_2020!BP63="","-",MIR_2020!BP63)</f>
        <v>-</v>
      </c>
      <c r="BT55" s="120" t="str">
        <f>IF(MIR_2020!BR63="","-",MIR_2020!BR63)</f>
        <v>-</v>
      </c>
      <c r="BU55" s="120" t="str">
        <f>IF(MIR_2020!BS63="","-",MIR_2020!BS63)</f>
        <v>-</v>
      </c>
      <c r="BV55" s="73" t="str">
        <f>IF(MIR_2020!BT63="","-",MIR_2020!BT63)</f>
        <v>-</v>
      </c>
      <c r="BW55" s="73" t="str">
        <f>IF(MIR_2020!BU63="","-",MIR_2020!BU63)</f>
        <v>-</v>
      </c>
      <c r="BX55" s="73" t="str">
        <f>IF(MIR_2020!BV63="","-",MIR_2020!BV63)</f>
        <v>-</v>
      </c>
      <c r="BY55" s="73" t="str">
        <f>IF(MIR_2020!BW63="","-",MIR_2020!BW63)</f>
        <v>-</v>
      </c>
      <c r="BZ55" s="73" t="str">
        <f>IF(MIR_2020!BX63="","-",MIR_2020!BX63)</f>
        <v>-</v>
      </c>
      <c r="CA55" s="120" t="str">
        <f>IF(MIR_2020!BY63="","-",MIR_2020!BY63)</f>
        <v>-</v>
      </c>
      <c r="CB55" s="120" t="str">
        <f>IF(MIR_2020!BZ63="","-",MIR_2020!BZ63)</f>
        <v>-</v>
      </c>
      <c r="CC55" s="73" t="str">
        <f>IF(MIR_2020!CA63="","-",MIR_2020!CA63)</f>
        <v>-</v>
      </c>
      <c r="CD55" s="73" t="str">
        <f>IF(MIR_2020!CB63="","-",MIR_2020!CB63)</f>
        <v>-</v>
      </c>
      <c r="CE55" s="73" t="str">
        <f>IF(MIR_2020!CC63="","-",MIR_2020!CC63)</f>
        <v>-</v>
      </c>
      <c r="CF55" s="73" t="str">
        <f>IF(MIR_2020!CD63="","-",MIR_2020!CD63)</f>
        <v>-</v>
      </c>
      <c r="CG55" s="73" t="str">
        <f>IF(MIR_2020!CE63="","-",MIR_2020!CE63)</f>
        <v>-</v>
      </c>
      <c r="CH55" s="120" t="str">
        <f>IF(MIR_2020!CF63="","-",MIR_2020!CF63)</f>
        <v>-</v>
      </c>
      <c r="CI55" s="120" t="str">
        <f>IF(MIR_2020!CG63="","-",MIR_2020!CG63)</f>
        <v>-</v>
      </c>
      <c r="CJ55" s="73" t="str">
        <f>IF(MIR_2020!CH63="","-",MIR_2020!CH63)</f>
        <v>-</v>
      </c>
      <c r="CK55" s="73" t="str">
        <f>IF(MIR_2020!CI63="","-",MIR_2020!CI63)</f>
        <v>-</v>
      </c>
      <c r="CL55" s="73" t="str">
        <f>IF(MIR_2020!CJ63="","-",MIR_2020!CJ63)</f>
        <v>-</v>
      </c>
      <c r="CM55" s="73" t="str">
        <f>IF(MIR_2020!CK63="","-",MIR_2020!CK63)</f>
        <v>-</v>
      </c>
      <c r="CN55" s="73" t="str">
        <f>IF(MIR_2020!CL63="","-",MIR_2020!CL63)</f>
        <v>-</v>
      </c>
      <c r="CO55" s="120" t="str">
        <f>IF(MIR_2020!CM63="","-",MIR_2020!CM63)</f>
        <v>-</v>
      </c>
      <c r="CP55" s="120" t="str">
        <f>IF(MIR_2020!CN63="","-",MIR_2020!CN63)</f>
        <v>-</v>
      </c>
      <c r="CQ55" s="73" t="str">
        <f>IF(MIR_2020!CO63="","-",MIR_2020!CO63)</f>
        <v>-</v>
      </c>
      <c r="CR55" s="73" t="str">
        <f>IF(MIR_2020!CP63="","-",MIR_2020!CP63)</f>
        <v>-</v>
      </c>
      <c r="CS55" s="73" t="str">
        <f>IF(MIR_2020!CQ63="","-",MIR_2020!CQ63)</f>
        <v>-</v>
      </c>
      <c r="CT55" s="73" t="str">
        <f>IF(MIR_2020!CR63="","-",MIR_2020!CR63)</f>
        <v>-</v>
      </c>
      <c r="CU55" s="73" t="str">
        <f>IF(MIR_2020!CS63="","-",MIR_2020!CS63)</f>
        <v>-</v>
      </c>
    </row>
    <row r="56" spans="1:99" s="67" customFormat="1" ht="12.75" x14ac:dyDescent="0.3">
      <c r="A56" s="66">
        <f>+VLOOKUP($D56,Catálogos!$A$14:$E$40,5,0)</f>
        <v>2</v>
      </c>
      <c r="B56" s="68" t="str">
        <f>+VLOOKUP(D56,Catálogos!$A$14:$C$40,3,FALSE)</f>
        <v>Promover el pleno ejercicio de los derechos de acceso a la información pública y de protección de datos personales, así como la transparencia y apertura de las instituciones públicas.</v>
      </c>
      <c r="C56" s="68" t="str">
        <f>+VLOOKUP(D56,Catálogos!$A$14:$F$40,6,FALSE)</f>
        <v>Presidencia</v>
      </c>
      <c r="D56" s="67" t="str">
        <f>+MID(MIR_2020!$D$6,1,3)</f>
        <v>170</v>
      </c>
      <c r="E56" s="68" t="str">
        <f>+MID(MIR_2020!$D$6,7,150)</f>
        <v>Dirección General de Comunicación Social y Difusión</v>
      </c>
      <c r="F56" s="67" t="str">
        <f>IF(MIR_2020!B64=0,F55,MIR_2020!B64)</f>
        <v>GOA09</v>
      </c>
      <c r="G56" s="67" t="str">
        <f>IF(MIR_2020!C64=0,G55,MIR_2020!C64)</f>
        <v>Actividad</v>
      </c>
      <c r="H56" s="68" t="str">
        <f>IF(MIR_2020!D64="",H55,MIR_2020!D64)</f>
        <v>2.2 Aplicación de una encuesta institucional de diagnóstico de los instrumentos de comunicación interna y el impacto de sus mensajes entre el personal del Instituto.</v>
      </c>
      <c r="I56" s="68">
        <f>+MIR_2020!E64</f>
        <v>0</v>
      </c>
      <c r="J56" s="68">
        <f>+MIR_2020!F64</f>
        <v>0</v>
      </c>
      <c r="K56" s="68">
        <f>+MIR_2020!G64</f>
        <v>0</v>
      </c>
      <c r="L56" s="68">
        <f>+MIR_2020!H64</f>
        <v>0</v>
      </c>
      <c r="M56" s="68">
        <f>+MIR_2020!I64</f>
        <v>0</v>
      </c>
      <c r="N56" s="68">
        <f>+MIR_2020!J64</f>
        <v>0</v>
      </c>
      <c r="O56" s="68">
        <f>+MIR_2020!K64</f>
        <v>0</v>
      </c>
      <c r="P56" s="68">
        <f>+MIR_2020!L64</f>
        <v>0</v>
      </c>
      <c r="Q56" s="68">
        <f>+MIR_2020!M64</f>
        <v>0</v>
      </c>
      <c r="R56" s="68">
        <f>+MIR_2020!N64</f>
        <v>0</v>
      </c>
      <c r="S56" s="68">
        <f>+MIR_2020!O64</f>
        <v>0</v>
      </c>
      <c r="T56" s="68">
        <f>+MIR_2020!P64</f>
        <v>0</v>
      </c>
      <c r="U56" s="68">
        <f>+MIR_2020!Q64</f>
        <v>0</v>
      </c>
      <c r="V56" s="68" t="str">
        <f>IF(MIR_2020!R64=0,V55,MIR_2020!R64)</f>
        <v>Anual</v>
      </c>
      <c r="W56" s="68" t="str">
        <f>IF(MIR_2020!S64=0,W55,MIR_2020!S64)</f>
        <v>Porcentaje</v>
      </c>
      <c r="X56" s="68">
        <f>+MIR_2020!V64</f>
        <v>0</v>
      </c>
      <c r="Y56" s="68">
        <f>+MIR_2020!W64</f>
        <v>0</v>
      </c>
      <c r="Z56" s="68">
        <f>+MIR_2020!X64</f>
        <v>0</v>
      </c>
      <c r="AA56" s="68" t="str">
        <f>IF(AND(MIR_2020!Y64="",H56=H55),AA55,MIR_2020!Y64)</f>
        <v>Los resultados de la encuesta son obtenidos en tiempo y forma.</v>
      </c>
      <c r="AB56" s="68">
        <f>+MIR_2020!Z64</f>
        <v>0</v>
      </c>
      <c r="AC56" s="68">
        <f>+MIR_2020!AA64</f>
        <v>0</v>
      </c>
      <c r="AD56" s="68">
        <f>+MIR_2020!AB64</f>
        <v>0</v>
      </c>
      <c r="AE56" s="76">
        <f>+MIR_2020!AC64</f>
        <v>0</v>
      </c>
      <c r="AF56" s="76">
        <f>+MIR_2020!AD64</f>
        <v>0</v>
      </c>
      <c r="AG56" s="67">
        <f>+MIR_2020!AE64</f>
        <v>0</v>
      </c>
      <c r="AH56" s="67">
        <f>+MIR_2020!AF64</f>
        <v>0</v>
      </c>
      <c r="AI56" s="67">
        <f>+MIR_2020!AG64</f>
        <v>0</v>
      </c>
      <c r="AJ56" s="67">
        <f>+MIR_2020!AH64</f>
        <v>0</v>
      </c>
      <c r="AK56" s="67">
        <f>+MIR_2020!AN64</f>
        <v>0</v>
      </c>
      <c r="AL56" s="67" t="str">
        <f ca="1">IF(MIR_2020!AO64="","-",IF(AN56="No aplica","-",IF(MIR_2020!AO64="Sin avance","Sin avance",IF(MIR_2020!AO64&lt;&gt;"Sin avance",IFERROR(_xlfn.FORMULATEXT(MIR_2020!AO64),CONCATENATE("=",MIR_2020!AO64)),"0"))))</f>
        <v>-</v>
      </c>
      <c r="AM56" s="67">
        <f>+MIR_2020!AP64</f>
        <v>0</v>
      </c>
      <c r="AN56" s="67">
        <f>+MIR_2020!AQ64</f>
        <v>0</v>
      </c>
      <c r="AO56" s="67">
        <f>+MIR_2020!AR64</f>
        <v>0</v>
      </c>
      <c r="AP56" s="77" t="str">
        <f>IF(MIR_2020!AS64="","-",MIR_2020!AS64)</f>
        <v>-</v>
      </c>
      <c r="AQ56" s="67">
        <f>+MIR_2020!AT64</f>
        <v>0</v>
      </c>
      <c r="AR56" s="67" t="str">
        <f ca="1">+IF(MIR_2020!AU64="","-",IF(AT56="No aplica","-",IF(MIR_2020!AU64="Sin avance","Sin avance",IF(MIR_2020!AU64&lt;&gt;"Sin avance",IFERROR(_xlfn.FORMULATEXT(MIR_2020!AU64),CONCATENATE("=",MIR_2020!AU64)),"0"))))</f>
        <v>-</v>
      </c>
      <c r="AS56" s="67">
        <f>+MIR_2020!AV64</f>
        <v>0</v>
      </c>
      <c r="AT56" s="67">
        <f>+MIR_2020!AW64</f>
        <v>0</v>
      </c>
      <c r="AU56" s="67">
        <f>+MIR_2020!AX64</f>
        <v>0</v>
      </c>
      <c r="AV56" s="77" t="str">
        <f>IF(MIR_2020!AY64="","-",MIR_2020!AY64)</f>
        <v>-</v>
      </c>
      <c r="AW56" s="67">
        <f>+MIR_2020!AZ64</f>
        <v>0</v>
      </c>
      <c r="AX56" s="69" t="str">
        <f ca="1">+IF(MIR_2020!BA64="","-",IF(AZ56="No aplica","-",IF(MIR_2020!BA64="Sin avance","Sin avance",IF(MIR_2020!BA64&lt;&gt;"Sin avance",IFERROR(_xlfn.FORMULATEXT(MIR_2020!BA64),CONCATENATE("=",MIR_2020!BA64)),"0"))))</f>
        <v>-</v>
      </c>
      <c r="AY56" s="67">
        <f>+MIR_2020!BB64</f>
        <v>0</v>
      </c>
      <c r="AZ56" s="67">
        <f>+MIR_2020!BC64</f>
        <v>0</v>
      </c>
      <c r="BA56" s="67">
        <f>+MIR_2020!BD64</f>
        <v>0</v>
      </c>
      <c r="BB56" s="77" t="str">
        <f>IF(MIR_2020!BE64="","-",MIR_2020!BE64)</f>
        <v>-</v>
      </c>
      <c r="BC56" s="67">
        <f>+MIR_2020!BF64</f>
        <v>0</v>
      </c>
      <c r="BD56" s="67" t="str">
        <f ca="1">+IF(MIR_2020!BG64="","-",IF(BF56="No aplica","-",IF(MIR_2020!BG64="Sin avance","Sin avance",IF(MIR_2020!BG64&lt;&gt;"Sin avance",IFERROR(_xlfn.FORMULATEXT(MIR_2020!BG64),CONCATENATE("=",MIR_2020!BG64)),"0"))))</f>
        <v>-</v>
      </c>
      <c r="BE56" s="67">
        <f>+MIR_2020!BH64</f>
        <v>0</v>
      </c>
      <c r="BF56" s="67">
        <f>+MIR_2020!BI64</f>
        <v>0</v>
      </c>
      <c r="BG56" s="67">
        <f>+MIR_2020!BJ64</f>
        <v>0</v>
      </c>
      <c r="BH56" s="77" t="str">
        <f>IF(MIR_2020!BK64="","-",MIR_2020!BK64)</f>
        <v>-</v>
      </c>
      <c r="BI56" s="67">
        <f>+MIR_2020!AH64</f>
        <v>0</v>
      </c>
      <c r="BJ56" s="70" t="str">
        <f ca="1">+IF(MIR_2020!AI64="","-",IF(BL56="No aplica","-",IF(MIR_2020!AI64="Sin avance","Sin avance",IF(MIR_2020!AI64&lt;&gt;"Sin avance",IFERROR(_xlfn.FORMULATEXT(MIR_2020!AI64),CONCATENATE("=",MIR_2020!AI64)),"-"))))</f>
        <v>-</v>
      </c>
      <c r="BK56" s="67">
        <f>+MIR_2020!AJ64</f>
        <v>0</v>
      </c>
      <c r="BL56" s="67">
        <f>+MIR_2020!AK64</f>
        <v>0</v>
      </c>
      <c r="BM56" s="67">
        <f>+MIR_2020!AL64</f>
        <v>0</v>
      </c>
      <c r="BN56" s="77" t="str">
        <f>IF(MIR_2020!AM64="","-",MIR_2020!AM64)</f>
        <v>-</v>
      </c>
      <c r="BO56" s="120" t="str">
        <f>IF(MIR_2020!BL64="","-",MIR_2020!BL64)</f>
        <v>-</v>
      </c>
      <c r="BP56" s="120" t="str">
        <f>IF(MIR_2020!BM64="","-",MIR_2020!BM64)</f>
        <v>-</v>
      </c>
      <c r="BQ56" s="120" t="str">
        <f>IF(MIR_2020!BN64="","-",MIR_2020!BN64)</f>
        <v>-</v>
      </c>
      <c r="BR56" s="120" t="str">
        <f>IF(MIR_2020!BO64="","-",MIR_2020!BO64)</f>
        <v>-</v>
      </c>
      <c r="BS56" s="73" t="str">
        <f>IF(MIR_2020!BP64="","-",MIR_2020!BP64)</f>
        <v>-</v>
      </c>
      <c r="BT56" s="120" t="str">
        <f>IF(MIR_2020!BR64="","-",MIR_2020!BR64)</f>
        <v>-</v>
      </c>
      <c r="BU56" s="120" t="str">
        <f>IF(MIR_2020!BS64="","-",MIR_2020!BS64)</f>
        <v>-</v>
      </c>
      <c r="BV56" s="73" t="str">
        <f>IF(MIR_2020!BT64="","-",MIR_2020!BT64)</f>
        <v>-</v>
      </c>
      <c r="BW56" s="73" t="str">
        <f>IF(MIR_2020!BU64="","-",MIR_2020!BU64)</f>
        <v>-</v>
      </c>
      <c r="BX56" s="73" t="str">
        <f>IF(MIR_2020!BV64="","-",MIR_2020!BV64)</f>
        <v>-</v>
      </c>
      <c r="BY56" s="73" t="str">
        <f>IF(MIR_2020!BW64="","-",MIR_2020!BW64)</f>
        <v>-</v>
      </c>
      <c r="BZ56" s="73" t="str">
        <f>IF(MIR_2020!BX64="","-",MIR_2020!BX64)</f>
        <v>-</v>
      </c>
      <c r="CA56" s="120" t="str">
        <f>IF(MIR_2020!BY64="","-",MIR_2020!BY64)</f>
        <v>-</v>
      </c>
      <c r="CB56" s="120" t="str">
        <f>IF(MIR_2020!BZ64="","-",MIR_2020!BZ64)</f>
        <v>-</v>
      </c>
      <c r="CC56" s="73" t="str">
        <f>IF(MIR_2020!CA64="","-",MIR_2020!CA64)</f>
        <v>-</v>
      </c>
      <c r="CD56" s="73" t="str">
        <f>IF(MIR_2020!CB64="","-",MIR_2020!CB64)</f>
        <v>-</v>
      </c>
      <c r="CE56" s="73" t="str">
        <f>IF(MIR_2020!CC64="","-",MIR_2020!CC64)</f>
        <v>-</v>
      </c>
      <c r="CF56" s="73" t="str">
        <f>IF(MIR_2020!CD64="","-",MIR_2020!CD64)</f>
        <v>-</v>
      </c>
      <c r="CG56" s="73" t="str">
        <f>IF(MIR_2020!CE64="","-",MIR_2020!CE64)</f>
        <v>-</v>
      </c>
      <c r="CH56" s="120" t="str">
        <f>IF(MIR_2020!CF64="","-",MIR_2020!CF64)</f>
        <v>-</v>
      </c>
      <c r="CI56" s="120" t="str">
        <f>IF(MIR_2020!CG64="","-",MIR_2020!CG64)</f>
        <v>-</v>
      </c>
      <c r="CJ56" s="73" t="str">
        <f>IF(MIR_2020!CH64="","-",MIR_2020!CH64)</f>
        <v>-</v>
      </c>
      <c r="CK56" s="73" t="str">
        <f>IF(MIR_2020!CI64="","-",MIR_2020!CI64)</f>
        <v>-</v>
      </c>
      <c r="CL56" s="73" t="str">
        <f>IF(MIR_2020!CJ64="","-",MIR_2020!CJ64)</f>
        <v>-</v>
      </c>
      <c r="CM56" s="73" t="str">
        <f>IF(MIR_2020!CK64="","-",MIR_2020!CK64)</f>
        <v>-</v>
      </c>
      <c r="CN56" s="73" t="str">
        <f>IF(MIR_2020!CL64="","-",MIR_2020!CL64)</f>
        <v>-</v>
      </c>
      <c r="CO56" s="120" t="str">
        <f>IF(MIR_2020!CM64="","-",MIR_2020!CM64)</f>
        <v>-</v>
      </c>
      <c r="CP56" s="120" t="str">
        <f>IF(MIR_2020!CN64="","-",MIR_2020!CN64)</f>
        <v>-</v>
      </c>
      <c r="CQ56" s="73" t="str">
        <f>IF(MIR_2020!CO64="","-",MIR_2020!CO64)</f>
        <v>-</v>
      </c>
      <c r="CR56" s="73" t="str">
        <f>IF(MIR_2020!CP64="","-",MIR_2020!CP64)</f>
        <v>-</v>
      </c>
      <c r="CS56" s="73" t="str">
        <f>IF(MIR_2020!CQ64="","-",MIR_2020!CQ64)</f>
        <v>-</v>
      </c>
      <c r="CT56" s="73" t="str">
        <f>IF(MIR_2020!CR64="","-",MIR_2020!CR64)</f>
        <v>-</v>
      </c>
      <c r="CU56" s="73" t="str">
        <f>IF(MIR_2020!CS64="","-",MIR_2020!CS64)</f>
        <v>-</v>
      </c>
    </row>
    <row r="57" spans="1:99" s="67" customFormat="1" ht="12.75" x14ac:dyDescent="0.3">
      <c r="A57" s="66">
        <f>+VLOOKUP($D57,Catálogos!$A$14:$E$40,5,0)</f>
        <v>2</v>
      </c>
      <c r="B57" s="68" t="str">
        <f>+VLOOKUP(D57,Catálogos!$A$14:$C$40,3,FALSE)</f>
        <v>Promover el pleno ejercicio de los derechos de acceso a la información pública y de protección de datos personales, así como la transparencia y apertura de las instituciones públicas.</v>
      </c>
      <c r="C57" s="68" t="str">
        <f>+VLOOKUP(D57,Catálogos!$A$14:$F$40,6,FALSE)</f>
        <v>Presidencia</v>
      </c>
      <c r="D57" s="67" t="str">
        <f>+MID(MIR_2020!$D$6,1,3)</f>
        <v>170</v>
      </c>
      <c r="E57" s="68" t="str">
        <f>+MID(MIR_2020!$D$6,7,150)</f>
        <v>Dirección General de Comunicación Social y Difusión</v>
      </c>
      <c r="F57" s="67" t="str">
        <f>IF(MIR_2020!B65=0,F56,MIR_2020!B65)</f>
        <v>GOA09</v>
      </c>
      <c r="G57" s="67" t="str">
        <f>IF(MIR_2020!C65=0,G56,MIR_2020!C65)</f>
        <v>Actividad</v>
      </c>
      <c r="H57" s="68" t="str">
        <f>IF(MIR_2020!D65="",H56,MIR_2020!D65)</f>
        <v>2.2 Aplicación de una encuesta institucional de diagnóstico de los instrumentos de comunicación interna y el impacto de sus mensajes entre el personal del Instituto.</v>
      </c>
      <c r="I57" s="68">
        <f>+MIR_2020!E65</f>
        <v>0</v>
      </c>
      <c r="J57" s="68">
        <f>+MIR_2020!F65</f>
        <v>0</v>
      </c>
      <c r="K57" s="68">
        <f>+MIR_2020!G65</f>
        <v>0</v>
      </c>
      <c r="L57" s="68">
        <f>+MIR_2020!H65</f>
        <v>0</v>
      </c>
      <c r="M57" s="68">
        <f>+MIR_2020!I65</f>
        <v>0</v>
      </c>
      <c r="N57" s="68">
        <f>+MIR_2020!J65</f>
        <v>0</v>
      </c>
      <c r="O57" s="68">
        <f>+MIR_2020!K65</f>
        <v>0</v>
      </c>
      <c r="P57" s="68">
        <f>+MIR_2020!L65</f>
        <v>0</v>
      </c>
      <c r="Q57" s="68">
        <f>+MIR_2020!M65</f>
        <v>0</v>
      </c>
      <c r="R57" s="68">
        <f>+MIR_2020!N65</f>
        <v>0</v>
      </c>
      <c r="S57" s="68">
        <f>+MIR_2020!O65</f>
        <v>0</v>
      </c>
      <c r="T57" s="68">
        <f>+MIR_2020!P65</f>
        <v>0</v>
      </c>
      <c r="U57" s="68">
        <f>+MIR_2020!Q65</f>
        <v>0</v>
      </c>
      <c r="V57" s="68" t="str">
        <f>IF(MIR_2020!R65=0,V56,MIR_2020!R65)</f>
        <v>Anual</v>
      </c>
      <c r="W57" s="68" t="str">
        <f>IF(MIR_2020!S65=0,W56,MIR_2020!S65)</f>
        <v>Porcentaje</v>
      </c>
      <c r="X57" s="68">
        <f>+MIR_2020!V65</f>
        <v>0</v>
      </c>
      <c r="Y57" s="68">
        <f>+MIR_2020!W65</f>
        <v>0</v>
      </c>
      <c r="Z57" s="68">
        <f>+MIR_2020!X65</f>
        <v>0</v>
      </c>
      <c r="AA57" s="68" t="str">
        <f>IF(AND(MIR_2020!Y65="",H57=H56),AA56,MIR_2020!Y65)</f>
        <v>Los resultados de la encuesta son obtenidos en tiempo y forma.</v>
      </c>
      <c r="AB57" s="68">
        <f>+MIR_2020!Z65</f>
        <v>0</v>
      </c>
      <c r="AC57" s="68">
        <f>+MIR_2020!AA65</f>
        <v>0</v>
      </c>
      <c r="AD57" s="68">
        <f>+MIR_2020!AB65</f>
        <v>0</v>
      </c>
      <c r="AE57" s="76">
        <f>+MIR_2020!AC65</f>
        <v>0</v>
      </c>
      <c r="AF57" s="76">
        <f>+MIR_2020!AD65</f>
        <v>0</v>
      </c>
      <c r="AG57" s="67">
        <f>+MIR_2020!AE65</f>
        <v>0</v>
      </c>
      <c r="AH57" s="67">
        <f>+MIR_2020!AF65</f>
        <v>0</v>
      </c>
      <c r="AI57" s="67">
        <f>+MIR_2020!AG65</f>
        <v>0</v>
      </c>
      <c r="AJ57" s="67">
        <f>+MIR_2020!AH65</f>
        <v>0</v>
      </c>
      <c r="AK57" s="67">
        <f>+MIR_2020!AN65</f>
        <v>0</v>
      </c>
      <c r="AL57" s="67" t="str">
        <f ca="1">IF(MIR_2020!AO65="","-",IF(AN57="No aplica","-",IF(MIR_2020!AO65="Sin avance","Sin avance",IF(MIR_2020!AO65&lt;&gt;"Sin avance",IFERROR(_xlfn.FORMULATEXT(MIR_2020!AO65),CONCATENATE("=",MIR_2020!AO65)),"0"))))</f>
        <v>-</v>
      </c>
      <c r="AM57" s="67">
        <f>+MIR_2020!AP65</f>
        <v>0</v>
      </c>
      <c r="AN57" s="67">
        <f>+MIR_2020!AQ65</f>
        <v>0</v>
      </c>
      <c r="AO57" s="67">
        <f>+MIR_2020!AR65</f>
        <v>0</v>
      </c>
      <c r="AP57" s="77" t="str">
        <f>IF(MIR_2020!AS65="","-",MIR_2020!AS65)</f>
        <v>-</v>
      </c>
      <c r="AQ57" s="67">
        <f>+MIR_2020!AT65</f>
        <v>0</v>
      </c>
      <c r="AR57" s="67" t="str">
        <f ca="1">+IF(MIR_2020!AU65="","-",IF(AT57="No aplica","-",IF(MIR_2020!AU65="Sin avance","Sin avance",IF(MIR_2020!AU65&lt;&gt;"Sin avance",IFERROR(_xlfn.FORMULATEXT(MIR_2020!AU65),CONCATENATE("=",MIR_2020!AU65)),"0"))))</f>
        <v>-</v>
      </c>
      <c r="AS57" s="67">
        <f>+MIR_2020!AV65</f>
        <v>0</v>
      </c>
      <c r="AT57" s="67">
        <f>+MIR_2020!AW65</f>
        <v>0</v>
      </c>
      <c r="AU57" s="67">
        <f>+MIR_2020!AX65</f>
        <v>0</v>
      </c>
      <c r="AV57" s="77" t="str">
        <f>IF(MIR_2020!AY65="","-",MIR_2020!AY65)</f>
        <v>-</v>
      </c>
      <c r="AW57" s="67">
        <f>+MIR_2020!AZ65</f>
        <v>0</v>
      </c>
      <c r="AX57" s="69" t="str">
        <f ca="1">+IF(MIR_2020!BA65="","-",IF(AZ57="No aplica","-",IF(MIR_2020!BA65="Sin avance","Sin avance",IF(MIR_2020!BA65&lt;&gt;"Sin avance",IFERROR(_xlfn.FORMULATEXT(MIR_2020!BA65),CONCATENATE("=",MIR_2020!BA65)),"0"))))</f>
        <v>-</v>
      </c>
      <c r="AY57" s="67">
        <f>+MIR_2020!BB65</f>
        <v>0</v>
      </c>
      <c r="AZ57" s="67">
        <f>+MIR_2020!BC65</f>
        <v>0</v>
      </c>
      <c r="BA57" s="67">
        <f>+MIR_2020!BD65</f>
        <v>0</v>
      </c>
      <c r="BB57" s="77" t="str">
        <f>IF(MIR_2020!BE65="","-",MIR_2020!BE65)</f>
        <v>-</v>
      </c>
      <c r="BC57" s="67">
        <f>+MIR_2020!BF65</f>
        <v>0</v>
      </c>
      <c r="BD57" s="67" t="str">
        <f ca="1">+IF(MIR_2020!BG65="","-",IF(BF57="No aplica","-",IF(MIR_2020!BG65="Sin avance","Sin avance",IF(MIR_2020!BG65&lt;&gt;"Sin avance",IFERROR(_xlfn.FORMULATEXT(MIR_2020!BG65),CONCATENATE("=",MIR_2020!BG65)),"0"))))</f>
        <v>-</v>
      </c>
      <c r="BE57" s="67">
        <f>+MIR_2020!BH65</f>
        <v>0</v>
      </c>
      <c r="BF57" s="67">
        <f>+MIR_2020!BI65</f>
        <v>0</v>
      </c>
      <c r="BG57" s="67">
        <f>+MIR_2020!BJ65</f>
        <v>0</v>
      </c>
      <c r="BH57" s="77" t="str">
        <f>IF(MIR_2020!BK65="","-",MIR_2020!BK65)</f>
        <v>-</v>
      </c>
      <c r="BI57" s="67">
        <f>+MIR_2020!AH65</f>
        <v>0</v>
      </c>
      <c r="BJ57" s="70" t="str">
        <f ca="1">+IF(MIR_2020!AI65="","-",IF(BL57="No aplica","-",IF(MIR_2020!AI65="Sin avance","Sin avance",IF(MIR_2020!AI65&lt;&gt;"Sin avance",IFERROR(_xlfn.FORMULATEXT(MIR_2020!AI65),CONCATENATE("=",MIR_2020!AI65)),"-"))))</f>
        <v>-</v>
      </c>
      <c r="BK57" s="67">
        <f>+MIR_2020!AJ65</f>
        <v>0</v>
      </c>
      <c r="BL57" s="67">
        <f>+MIR_2020!AK65</f>
        <v>0</v>
      </c>
      <c r="BM57" s="67">
        <f>+MIR_2020!AL65</f>
        <v>0</v>
      </c>
      <c r="BN57" s="77" t="str">
        <f>IF(MIR_2020!AM65="","-",MIR_2020!AM65)</f>
        <v>-</v>
      </c>
      <c r="BO57" s="120" t="str">
        <f>IF(MIR_2020!BL65="","-",MIR_2020!BL65)</f>
        <v>-</v>
      </c>
      <c r="BP57" s="120" t="str">
        <f>IF(MIR_2020!BM65="","-",MIR_2020!BM65)</f>
        <v>-</v>
      </c>
      <c r="BQ57" s="120" t="str">
        <f>IF(MIR_2020!BN65="","-",MIR_2020!BN65)</f>
        <v>-</v>
      </c>
      <c r="BR57" s="120" t="str">
        <f>IF(MIR_2020!BO65="","-",MIR_2020!BO65)</f>
        <v>-</v>
      </c>
      <c r="BS57" s="73" t="str">
        <f>IF(MIR_2020!BP65="","-",MIR_2020!BP65)</f>
        <v>-</v>
      </c>
      <c r="BT57" s="120" t="str">
        <f>IF(MIR_2020!BR65="","-",MIR_2020!BR65)</f>
        <v>-</v>
      </c>
      <c r="BU57" s="120" t="str">
        <f>IF(MIR_2020!BS65="","-",MIR_2020!BS65)</f>
        <v>-</v>
      </c>
      <c r="BV57" s="73" t="str">
        <f>IF(MIR_2020!BT65="","-",MIR_2020!BT65)</f>
        <v>-</v>
      </c>
      <c r="BW57" s="73" t="str">
        <f>IF(MIR_2020!BU65="","-",MIR_2020!BU65)</f>
        <v>-</v>
      </c>
      <c r="BX57" s="73" t="str">
        <f>IF(MIR_2020!BV65="","-",MIR_2020!BV65)</f>
        <v>-</v>
      </c>
      <c r="BY57" s="73" t="str">
        <f>IF(MIR_2020!BW65="","-",MIR_2020!BW65)</f>
        <v>-</v>
      </c>
      <c r="BZ57" s="73" t="str">
        <f>IF(MIR_2020!BX65="","-",MIR_2020!BX65)</f>
        <v>-</v>
      </c>
      <c r="CA57" s="120" t="str">
        <f>IF(MIR_2020!BY65="","-",MIR_2020!BY65)</f>
        <v>-</v>
      </c>
      <c r="CB57" s="120" t="str">
        <f>IF(MIR_2020!BZ65="","-",MIR_2020!BZ65)</f>
        <v>-</v>
      </c>
      <c r="CC57" s="73" t="str">
        <f>IF(MIR_2020!CA65="","-",MIR_2020!CA65)</f>
        <v>-</v>
      </c>
      <c r="CD57" s="73" t="str">
        <f>IF(MIR_2020!CB65="","-",MIR_2020!CB65)</f>
        <v>-</v>
      </c>
      <c r="CE57" s="73" t="str">
        <f>IF(MIR_2020!CC65="","-",MIR_2020!CC65)</f>
        <v>-</v>
      </c>
      <c r="CF57" s="73" t="str">
        <f>IF(MIR_2020!CD65="","-",MIR_2020!CD65)</f>
        <v>-</v>
      </c>
      <c r="CG57" s="73" t="str">
        <f>IF(MIR_2020!CE65="","-",MIR_2020!CE65)</f>
        <v>-</v>
      </c>
      <c r="CH57" s="120" t="str">
        <f>IF(MIR_2020!CF65="","-",MIR_2020!CF65)</f>
        <v>-</v>
      </c>
      <c r="CI57" s="120" t="str">
        <f>IF(MIR_2020!CG65="","-",MIR_2020!CG65)</f>
        <v>-</v>
      </c>
      <c r="CJ57" s="73" t="str">
        <f>IF(MIR_2020!CH65="","-",MIR_2020!CH65)</f>
        <v>-</v>
      </c>
      <c r="CK57" s="73" t="str">
        <f>IF(MIR_2020!CI65="","-",MIR_2020!CI65)</f>
        <v>-</v>
      </c>
      <c r="CL57" s="73" t="str">
        <f>IF(MIR_2020!CJ65="","-",MIR_2020!CJ65)</f>
        <v>-</v>
      </c>
      <c r="CM57" s="73" t="str">
        <f>IF(MIR_2020!CK65="","-",MIR_2020!CK65)</f>
        <v>-</v>
      </c>
      <c r="CN57" s="73" t="str">
        <f>IF(MIR_2020!CL65="","-",MIR_2020!CL65)</f>
        <v>-</v>
      </c>
      <c r="CO57" s="120" t="str">
        <f>IF(MIR_2020!CM65="","-",MIR_2020!CM65)</f>
        <v>-</v>
      </c>
      <c r="CP57" s="120" t="str">
        <f>IF(MIR_2020!CN65="","-",MIR_2020!CN65)</f>
        <v>-</v>
      </c>
      <c r="CQ57" s="73" t="str">
        <f>IF(MIR_2020!CO65="","-",MIR_2020!CO65)</f>
        <v>-</v>
      </c>
      <c r="CR57" s="73" t="str">
        <f>IF(MIR_2020!CP65="","-",MIR_2020!CP65)</f>
        <v>-</v>
      </c>
      <c r="CS57" s="73" t="str">
        <f>IF(MIR_2020!CQ65="","-",MIR_2020!CQ65)</f>
        <v>-</v>
      </c>
      <c r="CT57" s="73" t="str">
        <f>IF(MIR_2020!CR65="","-",MIR_2020!CR65)</f>
        <v>-</v>
      </c>
      <c r="CU57" s="73" t="str">
        <f>IF(MIR_2020!CS65="","-",MIR_2020!CS65)</f>
        <v>-</v>
      </c>
    </row>
    <row r="58" spans="1:99" s="67" customFormat="1" ht="12.75" x14ac:dyDescent="0.3">
      <c r="A58" s="66">
        <f>+VLOOKUP($D58,Catálogos!$A$14:$E$40,5,0)</f>
        <v>2</v>
      </c>
      <c r="B58" s="68" t="str">
        <f>+VLOOKUP(D58,Catálogos!$A$14:$C$40,3,FALSE)</f>
        <v>Promover el pleno ejercicio de los derechos de acceso a la información pública y de protección de datos personales, así como la transparencia y apertura de las instituciones públicas.</v>
      </c>
      <c r="C58" s="68" t="str">
        <f>+VLOOKUP(D58,Catálogos!$A$14:$F$40,6,FALSE)</f>
        <v>Presidencia</v>
      </c>
      <c r="D58" s="67" t="str">
        <f>+MID(MIR_2020!$D$6,1,3)</f>
        <v>170</v>
      </c>
      <c r="E58" s="68" t="str">
        <f>+MID(MIR_2020!$D$6,7,150)</f>
        <v>Dirección General de Comunicación Social y Difusión</v>
      </c>
      <c r="F58" s="67" t="str">
        <f>IF(MIR_2020!B66=0,F57,MIR_2020!B66)</f>
        <v>GOA09</v>
      </c>
      <c r="G58" s="67" t="str">
        <f>IF(MIR_2020!C66=0,G57,MIR_2020!C66)</f>
        <v>Actividad</v>
      </c>
      <c r="H58" s="68" t="str">
        <f>IF(MIR_2020!D66="",H57,MIR_2020!D66)</f>
        <v>2.2 Aplicación de una encuesta institucional de diagnóstico de los instrumentos de comunicación interna y el impacto de sus mensajes entre el personal del Instituto.</v>
      </c>
      <c r="I58" s="68">
        <f>+MIR_2020!E66</f>
        <v>0</v>
      </c>
      <c r="J58" s="68">
        <f>+MIR_2020!F66</f>
        <v>0</v>
      </c>
      <c r="K58" s="68">
        <f>+MIR_2020!G66</f>
        <v>0</v>
      </c>
      <c r="L58" s="68">
        <f>+MIR_2020!H66</f>
        <v>0</v>
      </c>
      <c r="M58" s="68">
        <f>+MIR_2020!I66</f>
        <v>0</v>
      </c>
      <c r="N58" s="68">
        <f>+MIR_2020!J66</f>
        <v>0</v>
      </c>
      <c r="O58" s="68">
        <f>+MIR_2020!K66</f>
        <v>0</v>
      </c>
      <c r="P58" s="68">
        <f>+MIR_2020!L66</f>
        <v>0</v>
      </c>
      <c r="Q58" s="68">
        <f>+MIR_2020!M66</f>
        <v>0</v>
      </c>
      <c r="R58" s="68">
        <f>+MIR_2020!N66</f>
        <v>0</v>
      </c>
      <c r="S58" s="68">
        <f>+MIR_2020!O66</f>
        <v>0</v>
      </c>
      <c r="T58" s="68">
        <f>+MIR_2020!P66</f>
        <v>0</v>
      </c>
      <c r="U58" s="68">
        <f>+MIR_2020!Q66</f>
        <v>0</v>
      </c>
      <c r="V58" s="68" t="str">
        <f>IF(MIR_2020!R66=0,V57,MIR_2020!R66)</f>
        <v>Anual</v>
      </c>
      <c r="W58" s="68" t="str">
        <f>IF(MIR_2020!S66=0,W57,MIR_2020!S66)</f>
        <v>Porcentaje</v>
      </c>
      <c r="X58" s="68">
        <f>+MIR_2020!V66</f>
        <v>0</v>
      </c>
      <c r="Y58" s="68">
        <f>+MIR_2020!W66</f>
        <v>0</v>
      </c>
      <c r="Z58" s="68">
        <f>+MIR_2020!X66</f>
        <v>0</v>
      </c>
      <c r="AA58" s="68" t="str">
        <f>IF(AND(MIR_2020!Y66="",H58=H57),AA57,MIR_2020!Y66)</f>
        <v>Los resultados de la encuesta son obtenidos en tiempo y forma.</v>
      </c>
      <c r="AB58" s="68">
        <f>+MIR_2020!Z66</f>
        <v>0</v>
      </c>
      <c r="AC58" s="68">
        <f>+MIR_2020!AA66</f>
        <v>0</v>
      </c>
      <c r="AD58" s="68">
        <f>+MIR_2020!AB66</f>
        <v>0</v>
      </c>
      <c r="AE58" s="76">
        <f>+MIR_2020!AC66</f>
        <v>0</v>
      </c>
      <c r="AF58" s="76">
        <f>+MIR_2020!AD66</f>
        <v>0</v>
      </c>
      <c r="AG58" s="67">
        <f>+MIR_2020!AE66</f>
        <v>0</v>
      </c>
      <c r="AH58" s="67">
        <f>+MIR_2020!AF66</f>
        <v>0</v>
      </c>
      <c r="AI58" s="67">
        <f>+MIR_2020!AG66</f>
        <v>0</v>
      </c>
      <c r="AJ58" s="67">
        <f>+MIR_2020!AH66</f>
        <v>0</v>
      </c>
      <c r="AK58" s="67">
        <f>+MIR_2020!AN66</f>
        <v>0</v>
      </c>
      <c r="AL58" s="67" t="str">
        <f ca="1">IF(MIR_2020!AO66="","-",IF(AN58="No aplica","-",IF(MIR_2020!AO66="Sin avance","Sin avance",IF(MIR_2020!AO66&lt;&gt;"Sin avance",IFERROR(_xlfn.FORMULATEXT(MIR_2020!AO66),CONCATENATE("=",MIR_2020!AO66)),"0"))))</f>
        <v>-</v>
      </c>
      <c r="AM58" s="67">
        <f>+MIR_2020!AP66</f>
        <v>0</v>
      </c>
      <c r="AN58" s="67">
        <f>+MIR_2020!AQ66</f>
        <v>0</v>
      </c>
      <c r="AO58" s="67">
        <f>+MIR_2020!AR66</f>
        <v>0</v>
      </c>
      <c r="AP58" s="77" t="str">
        <f>IF(MIR_2020!AS66="","-",MIR_2020!AS66)</f>
        <v>-</v>
      </c>
      <c r="AQ58" s="67">
        <f>+MIR_2020!AT66</f>
        <v>0</v>
      </c>
      <c r="AR58" s="67" t="str">
        <f ca="1">+IF(MIR_2020!AU66="","-",IF(AT58="No aplica","-",IF(MIR_2020!AU66="Sin avance","Sin avance",IF(MIR_2020!AU66&lt;&gt;"Sin avance",IFERROR(_xlfn.FORMULATEXT(MIR_2020!AU66),CONCATENATE("=",MIR_2020!AU66)),"0"))))</f>
        <v>-</v>
      </c>
      <c r="AS58" s="67">
        <f>+MIR_2020!AV66</f>
        <v>0</v>
      </c>
      <c r="AT58" s="67">
        <f>+MIR_2020!AW66</f>
        <v>0</v>
      </c>
      <c r="AU58" s="67">
        <f>+MIR_2020!AX66</f>
        <v>0</v>
      </c>
      <c r="AV58" s="77" t="str">
        <f>IF(MIR_2020!AY66="","-",MIR_2020!AY66)</f>
        <v>-</v>
      </c>
      <c r="AW58" s="67">
        <f>+MIR_2020!AZ66</f>
        <v>0</v>
      </c>
      <c r="AX58" s="69" t="str">
        <f ca="1">+IF(MIR_2020!BA66="","-",IF(AZ58="No aplica","-",IF(MIR_2020!BA66="Sin avance","Sin avance",IF(MIR_2020!BA66&lt;&gt;"Sin avance",IFERROR(_xlfn.FORMULATEXT(MIR_2020!BA66),CONCATENATE("=",MIR_2020!BA66)),"0"))))</f>
        <v>-</v>
      </c>
      <c r="AY58" s="67">
        <f>+MIR_2020!BB66</f>
        <v>0</v>
      </c>
      <c r="AZ58" s="67">
        <f>+MIR_2020!BC66</f>
        <v>0</v>
      </c>
      <c r="BA58" s="67">
        <f>+MIR_2020!BD66</f>
        <v>0</v>
      </c>
      <c r="BB58" s="77" t="str">
        <f>IF(MIR_2020!BE66="","-",MIR_2020!BE66)</f>
        <v>-</v>
      </c>
      <c r="BC58" s="67">
        <f>+MIR_2020!BF66</f>
        <v>0</v>
      </c>
      <c r="BD58" s="67" t="str">
        <f ca="1">+IF(MIR_2020!BG66="","-",IF(BF58="No aplica","-",IF(MIR_2020!BG66="Sin avance","Sin avance",IF(MIR_2020!BG66&lt;&gt;"Sin avance",IFERROR(_xlfn.FORMULATEXT(MIR_2020!BG66),CONCATENATE("=",MIR_2020!BG66)),"0"))))</f>
        <v>-</v>
      </c>
      <c r="BE58" s="67">
        <f>+MIR_2020!BH66</f>
        <v>0</v>
      </c>
      <c r="BF58" s="67">
        <f>+MIR_2020!BI66</f>
        <v>0</v>
      </c>
      <c r="BG58" s="67">
        <f>+MIR_2020!BJ66</f>
        <v>0</v>
      </c>
      <c r="BH58" s="77" t="str">
        <f>IF(MIR_2020!BK66="","-",MIR_2020!BK66)</f>
        <v>-</v>
      </c>
      <c r="BI58" s="67">
        <f>+MIR_2020!AH66</f>
        <v>0</v>
      </c>
      <c r="BJ58" s="70" t="str">
        <f ca="1">+IF(MIR_2020!AI66="","-",IF(BL58="No aplica","-",IF(MIR_2020!AI66="Sin avance","Sin avance",IF(MIR_2020!AI66&lt;&gt;"Sin avance",IFERROR(_xlfn.FORMULATEXT(MIR_2020!AI66),CONCATENATE("=",MIR_2020!AI66)),"-"))))</f>
        <v>-</v>
      </c>
      <c r="BK58" s="67">
        <f>+MIR_2020!AJ66</f>
        <v>0</v>
      </c>
      <c r="BL58" s="67">
        <f>+MIR_2020!AK66</f>
        <v>0</v>
      </c>
      <c r="BM58" s="67">
        <f>+MIR_2020!AL66</f>
        <v>0</v>
      </c>
      <c r="BN58" s="77" t="str">
        <f>IF(MIR_2020!AM66="","-",MIR_2020!AM66)</f>
        <v>-</v>
      </c>
      <c r="BO58" s="120" t="str">
        <f>IF(MIR_2020!BL66="","-",MIR_2020!BL66)</f>
        <v>-</v>
      </c>
      <c r="BP58" s="120" t="str">
        <f>IF(MIR_2020!BM66="","-",MIR_2020!BM66)</f>
        <v>-</v>
      </c>
      <c r="BQ58" s="120" t="str">
        <f>IF(MIR_2020!BN66="","-",MIR_2020!BN66)</f>
        <v>-</v>
      </c>
      <c r="BR58" s="120" t="str">
        <f>IF(MIR_2020!BO66="","-",MIR_2020!BO66)</f>
        <v>-</v>
      </c>
      <c r="BS58" s="73" t="str">
        <f>IF(MIR_2020!BP66="","-",MIR_2020!BP66)</f>
        <v>-</v>
      </c>
      <c r="BT58" s="120" t="str">
        <f>IF(MIR_2020!BR66="","-",MIR_2020!BR66)</f>
        <v>-</v>
      </c>
      <c r="BU58" s="120" t="str">
        <f>IF(MIR_2020!BS66="","-",MIR_2020!BS66)</f>
        <v>-</v>
      </c>
      <c r="BV58" s="73" t="str">
        <f>IF(MIR_2020!BT66="","-",MIR_2020!BT66)</f>
        <v>-</v>
      </c>
      <c r="BW58" s="73" t="str">
        <f>IF(MIR_2020!BU66="","-",MIR_2020!BU66)</f>
        <v>-</v>
      </c>
      <c r="BX58" s="73" t="str">
        <f>IF(MIR_2020!BV66="","-",MIR_2020!BV66)</f>
        <v>-</v>
      </c>
      <c r="BY58" s="73" t="str">
        <f>IF(MIR_2020!BW66="","-",MIR_2020!BW66)</f>
        <v>-</v>
      </c>
      <c r="BZ58" s="73" t="str">
        <f>IF(MIR_2020!BX66="","-",MIR_2020!BX66)</f>
        <v>-</v>
      </c>
      <c r="CA58" s="120" t="str">
        <f>IF(MIR_2020!BY66="","-",MIR_2020!BY66)</f>
        <v>-</v>
      </c>
      <c r="CB58" s="120" t="str">
        <f>IF(MIR_2020!BZ66="","-",MIR_2020!BZ66)</f>
        <v>-</v>
      </c>
      <c r="CC58" s="73" t="str">
        <f>IF(MIR_2020!CA66="","-",MIR_2020!CA66)</f>
        <v>-</v>
      </c>
      <c r="CD58" s="73" t="str">
        <f>IF(MIR_2020!CB66="","-",MIR_2020!CB66)</f>
        <v>-</v>
      </c>
      <c r="CE58" s="73" t="str">
        <f>IF(MIR_2020!CC66="","-",MIR_2020!CC66)</f>
        <v>-</v>
      </c>
      <c r="CF58" s="73" t="str">
        <f>IF(MIR_2020!CD66="","-",MIR_2020!CD66)</f>
        <v>-</v>
      </c>
      <c r="CG58" s="73" t="str">
        <f>IF(MIR_2020!CE66="","-",MIR_2020!CE66)</f>
        <v>-</v>
      </c>
      <c r="CH58" s="120" t="str">
        <f>IF(MIR_2020!CF66="","-",MIR_2020!CF66)</f>
        <v>-</v>
      </c>
      <c r="CI58" s="120" t="str">
        <f>IF(MIR_2020!CG66="","-",MIR_2020!CG66)</f>
        <v>-</v>
      </c>
      <c r="CJ58" s="73" t="str">
        <f>IF(MIR_2020!CH66="","-",MIR_2020!CH66)</f>
        <v>-</v>
      </c>
      <c r="CK58" s="73" t="str">
        <f>IF(MIR_2020!CI66="","-",MIR_2020!CI66)</f>
        <v>-</v>
      </c>
      <c r="CL58" s="73" t="str">
        <f>IF(MIR_2020!CJ66="","-",MIR_2020!CJ66)</f>
        <v>-</v>
      </c>
      <c r="CM58" s="73" t="str">
        <f>IF(MIR_2020!CK66="","-",MIR_2020!CK66)</f>
        <v>-</v>
      </c>
      <c r="CN58" s="73" t="str">
        <f>IF(MIR_2020!CL66="","-",MIR_2020!CL66)</f>
        <v>-</v>
      </c>
      <c r="CO58" s="120" t="str">
        <f>IF(MIR_2020!CM66="","-",MIR_2020!CM66)</f>
        <v>-</v>
      </c>
      <c r="CP58" s="120" t="str">
        <f>IF(MIR_2020!CN66="","-",MIR_2020!CN66)</f>
        <v>-</v>
      </c>
      <c r="CQ58" s="73" t="str">
        <f>IF(MIR_2020!CO66="","-",MIR_2020!CO66)</f>
        <v>-</v>
      </c>
      <c r="CR58" s="73" t="str">
        <f>IF(MIR_2020!CP66="","-",MIR_2020!CP66)</f>
        <v>-</v>
      </c>
      <c r="CS58" s="73" t="str">
        <f>IF(MIR_2020!CQ66="","-",MIR_2020!CQ66)</f>
        <v>-</v>
      </c>
      <c r="CT58" s="73" t="str">
        <f>IF(MIR_2020!CR66="","-",MIR_2020!CR66)</f>
        <v>-</v>
      </c>
      <c r="CU58" s="73" t="str">
        <f>IF(MIR_2020!CS66="","-",MIR_2020!CS66)</f>
        <v>-</v>
      </c>
    </row>
    <row r="59" spans="1:99" s="67" customFormat="1" ht="12.75" x14ac:dyDescent="0.3">
      <c r="A59" s="66">
        <f>+VLOOKUP($D59,Catálogos!$A$14:$E$40,5,0)</f>
        <v>2</v>
      </c>
      <c r="B59" s="68" t="str">
        <f>+VLOOKUP(D59,Catálogos!$A$14:$C$40,3,FALSE)</f>
        <v>Promover el pleno ejercicio de los derechos de acceso a la información pública y de protección de datos personales, así como la transparencia y apertura de las instituciones públicas.</v>
      </c>
      <c r="C59" s="68" t="str">
        <f>+VLOOKUP(D59,Catálogos!$A$14:$F$40,6,FALSE)</f>
        <v>Presidencia</v>
      </c>
      <c r="D59" s="67" t="str">
        <f>+MID(MIR_2020!$D$6,1,3)</f>
        <v>170</v>
      </c>
      <c r="E59" s="68" t="str">
        <f>+MID(MIR_2020!$D$6,7,150)</f>
        <v>Dirección General de Comunicación Social y Difusión</v>
      </c>
      <c r="F59" s="67" t="str">
        <f>IF(MIR_2020!B67=0,F58,MIR_2020!B67)</f>
        <v>GOA09</v>
      </c>
      <c r="G59" s="67" t="str">
        <f>IF(MIR_2020!C67=0,G58,MIR_2020!C67)</f>
        <v>Actividad</v>
      </c>
      <c r="H59" s="68" t="str">
        <f>IF(MIR_2020!D67="",H58,MIR_2020!D67)</f>
        <v>2.2 Aplicación de una encuesta institucional de diagnóstico de los instrumentos de comunicación interna y el impacto de sus mensajes entre el personal del Instituto.</v>
      </c>
      <c r="I59" s="68">
        <f>+MIR_2020!E67</f>
        <v>0</v>
      </c>
      <c r="J59" s="68">
        <f>+MIR_2020!F67</f>
        <v>0</v>
      </c>
      <c r="K59" s="68">
        <f>+MIR_2020!G67</f>
        <v>0</v>
      </c>
      <c r="L59" s="68">
        <f>+MIR_2020!H67</f>
        <v>0</v>
      </c>
      <c r="M59" s="68">
        <f>+MIR_2020!I67</f>
        <v>0</v>
      </c>
      <c r="N59" s="68">
        <f>+MIR_2020!J67</f>
        <v>0</v>
      </c>
      <c r="O59" s="68">
        <f>+MIR_2020!K67</f>
        <v>0</v>
      </c>
      <c r="P59" s="68">
        <f>+MIR_2020!L67</f>
        <v>0</v>
      </c>
      <c r="Q59" s="68">
        <f>+MIR_2020!M67</f>
        <v>0</v>
      </c>
      <c r="R59" s="68">
        <f>+MIR_2020!N67</f>
        <v>0</v>
      </c>
      <c r="S59" s="68">
        <f>+MIR_2020!O67</f>
        <v>0</v>
      </c>
      <c r="T59" s="68">
        <f>+MIR_2020!P67</f>
        <v>0</v>
      </c>
      <c r="U59" s="68">
        <f>+MIR_2020!Q67</f>
        <v>0</v>
      </c>
      <c r="V59" s="68" t="str">
        <f>IF(MIR_2020!R67=0,V58,MIR_2020!R67)</f>
        <v>Anual</v>
      </c>
      <c r="W59" s="68" t="str">
        <f>IF(MIR_2020!S67=0,W58,MIR_2020!S67)</f>
        <v>Porcentaje</v>
      </c>
      <c r="X59" s="68">
        <f>+MIR_2020!V67</f>
        <v>0</v>
      </c>
      <c r="Y59" s="68">
        <f>+MIR_2020!W67</f>
        <v>0</v>
      </c>
      <c r="Z59" s="68">
        <f>+MIR_2020!X67</f>
        <v>0</v>
      </c>
      <c r="AA59" s="68" t="str">
        <f>IF(AND(MIR_2020!Y67="",H59=H58),AA58,MIR_2020!Y67)</f>
        <v>Los resultados de la encuesta son obtenidos en tiempo y forma.</v>
      </c>
      <c r="AB59" s="68">
        <f>+MIR_2020!Z67</f>
        <v>0</v>
      </c>
      <c r="AC59" s="68">
        <f>+MIR_2020!AA67</f>
        <v>0</v>
      </c>
      <c r="AD59" s="68">
        <f>+MIR_2020!AB67</f>
        <v>0</v>
      </c>
      <c r="AE59" s="76">
        <f>+MIR_2020!AC67</f>
        <v>0</v>
      </c>
      <c r="AF59" s="76">
        <f>+MIR_2020!AD67</f>
        <v>0</v>
      </c>
      <c r="AG59" s="67">
        <f>+MIR_2020!AE67</f>
        <v>0</v>
      </c>
      <c r="AH59" s="67">
        <f>+MIR_2020!AF67</f>
        <v>0</v>
      </c>
      <c r="AI59" s="67">
        <f>+MIR_2020!AG67</f>
        <v>0</v>
      </c>
      <c r="AJ59" s="67">
        <f>+MIR_2020!AH67</f>
        <v>0</v>
      </c>
      <c r="AK59" s="67">
        <f>+MIR_2020!AN67</f>
        <v>0</v>
      </c>
      <c r="AL59" s="67" t="str">
        <f ca="1">IF(MIR_2020!AO67="","-",IF(AN59="No aplica","-",IF(MIR_2020!AO67="Sin avance","Sin avance",IF(MIR_2020!AO67&lt;&gt;"Sin avance",IFERROR(_xlfn.FORMULATEXT(MIR_2020!AO67),CONCATENATE("=",MIR_2020!AO67)),"0"))))</f>
        <v>-</v>
      </c>
      <c r="AM59" s="67">
        <f>+MIR_2020!AP67</f>
        <v>0</v>
      </c>
      <c r="AN59" s="67">
        <f>+MIR_2020!AQ67</f>
        <v>0</v>
      </c>
      <c r="AO59" s="67">
        <f>+MIR_2020!AR67</f>
        <v>0</v>
      </c>
      <c r="AP59" s="77" t="str">
        <f>IF(MIR_2020!AS67="","-",MIR_2020!AS67)</f>
        <v>-</v>
      </c>
      <c r="AQ59" s="67">
        <f>+MIR_2020!AT67</f>
        <v>0</v>
      </c>
      <c r="AR59" s="67" t="str">
        <f ca="1">+IF(MIR_2020!AU67="","-",IF(AT59="No aplica","-",IF(MIR_2020!AU67="Sin avance","Sin avance",IF(MIR_2020!AU67&lt;&gt;"Sin avance",IFERROR(_xlfn.FORMULATEXT(MIR_2020!AU67),CONCATENATE("=",MIR_2020!AU67)),"0"))))</f>
        <v>-</v>
      </c>
      <c r="AS59" s="67">
        <f>+MIR_2020!AV67</f>
        <v>0</v>
      </c>
      <c r="AT59" s="67">
        <f>+MIR_2020!AW67</f>
        <v>0</v>
      </c>
      <c r="AU59" s="67">
        <f>+MIR_2020!AX67</f>
        <v>0</v>
      </c>
      <c r="AV59" s="77" t="str">
        <f>IF(MIR_2020!AY67="","-",MIR_2020!AY67)</f>
        <v>-</v>
      </c>
      <c r="AW59" s="67">
        <f>+MIR_2020!AZ67</f>
        <v>0</v>
      </c>
      <c r="AX59" s="69" t="str">
        <f ca="1">+IF(MIR_2020!BA67="","-",IF(AZ59="No aplica","-",IF(MIR_2020!BA67="Sin avance","Sin avance",IF(MIR_2020!BA67&lt;&gt;"Sin avance",IFERROR(_xlfn.FORMULATEXT(MIR_2020!BA67),CONCATENATE("=",MIR_2020!BA67)),"0"))))</f>
        <v>-</v>
      </c>
      <c r="AY59" s="67">
        <f>+MIR_2020!BB67</f>
        <v>0</v>
      </c>
      <c r="AZ59" s="67">
        <f>+MIR_2020!BC67</f>
        <v>0</v>
      </c>
      <c r="BA59" s="67">
        <f>+MIR_2020!BD67</f>
        <v>0</v>
      </c>
      <c r="BB59" s="77" t="str">
        <f>IF(MIR_2020!BE67="","-",MIR_2020!BE67)</f>
        <v>-</v>
      </c>
      <c r="BC59" s="67">
        <f>+MIR_2020!BF67</f>
        <v>0</v>
      </c>
      <c r="BD59" s="67" t="str">
        <f ca="1">+IF(MIR_2020!BG67="","-",IF(BF59="No aplica","-",IF(MIR_2020!BG67="Sin avance","Sin avance",IF(MIR_2020!BG67&lt;&gt;"Sin avance",IFERROR(_xlfn.FORMULATEXT(MIR_2020!BG67),CONCATENATE("=",MIR_2020!BG67)),"0"))))</f>
        <v>-</v>
      </c>
      <c r="BE59" s="67">
        <f>+MIR_2020!BH67</f>
        <v>0</v>
      </c>
      <c r="BF59" s="67">
        <f>+MIR_2020!BI67</f>
        <v>0</v>
      </c>
      <c r="BG59" s="67">
        <f>+MIR_2020!BJ67</f>
        <v>0</v>
      </c>
      <c r="BH59" s="77" t="str">
        <f>IF(MIR_2020!BK67="","-",MIR_2020!BK67)</f>
        <v>-</v>
      </c>
      <c r="BI59" s="67">
        <f>+MIR_2020!AH67</f>
        <v>0</v>
      </c>
      <c r="BJ59" s="70" t="str">
        <f ca="1">+IF(MIR_2020!AI67="","-",IF(BL59="No aplica","-",IF(MIR_2020!AI67="Sin avance","Sin avance",IF(MIR_2020!AI67&lt;&gt;"Sin avance",IFERROR(_xlfn.FORMULATEXT(MIR_2020!AI67),CONCATENATE("=",MIR_2020!AI67)),"-"))))</f>
        <v>-</v>
      </c>
      <c r="BK59" s="67">
        <f>+MIR_2020!AJ67</f>
        <v>0</v>
      </c>
      <c r="BL59" s="67">
        <f>+MIR_2020!AK67</f>
        <v>0</v>
      </c>
      <c r="BM59" s="67">
        <f>+MIR_2020!AL67</f>
        <v>0</v>
      </c>
      <c r="BN59" s="77" t="str">
        <f>IF(MIR_2020!AM67="","-",MIR_2020!AM67)</f>
        <v>-</v>
      </c>
      <c r="BO59" s="120" t="str">
        <f>IF(MIR_2020!BL67="","-",MIR_2020!BL67)</f>
        <v>-</v>
      </c>
      <c r="BP59" s="120" t="str">
        <f>IF(MIR_2020!BM67="","-",MIR_2020!BM67)</f>
        <v>-</v>
      </c>
      <c r="BQ59" s="120" t="str">
        <f>IF(MIR_2020!BN67="","-",MIR_2020!BN67)</f>
        <v>-</v>
      </c>
      <c r="BR59" s="120" t="str">
        <f>IF(MIR_2020!BO67="","-",MIR_2020!BO67)</f>
        <v>-</v>
      </c>
      <c r="BS59" s="73" t="str">
        <f>IF(MIR_2020!BP67="","-",MIR_2020!BP67)</f>
        <v>-</v>
      </c>
      <c r="BT59" s="120" t="str">
        <f>IF(MIR_2020!BR67="","-",MIR_2020!BR67)</f>
        <v>-</v>
      </c>
      <c r="BU59" s="120" t="str">
        <f>IF(MIR_2020!BS67="","-",MIR_2020!BS67)</f>
        <v>-</v>
      </c>
      <c r="BV59" s="73" t="str">
        <f>IF(MIR_2020!BT67="","-",MIR_2020!BT67)</f>
        <v>-</v>
      </c>
      <c r="BW59" s="73" t="str">
        <f>IF(MIR_2020!BU67="","-",MIR_2020!BU67)</f>
        <v>-</v>
      </c>
      <c r="BX59" s="73" t="str">
        <f>IF(MIR_2020!BV67="","-",MIR_2020!BV67)</f>
        <v>-</v>
      </c>
      <c r="BY59" s="73" t="str">
        <f>IF(MIR_2020!BW67="","-",MIR_2020!BW67)</f>
        <v>-</v>
      </c>
      <c r="BZ59" s="73" t="str">
        <f>IF(MIR_2020!BX67="","-",MIR_2020!BX67)</f>
        <v>-</v>
      </c>
      <c r="CA59" s="120" t="str">
        <f>IF(MIR_2020!BY67="","-",MIR_2020!BY67)</f>
        <v>-</v>
      </c>
      <c r="CB59" s="120" t="str">
        <f>IF(MIR_2020!BZ67="","-",MIR_2020!BZ67)</f>
        <v>-</v>
      </c>
      <c r="CC59" s="73" t="str">
        <f>IF(MIR_2020!CA67="","-",MIR_2020!CA67)</f>
        <v>-</v>
      </c>
      <c r="CD59" s="73" t="str">
        <f>IF(MIR_2020!CB67="","-",MIR_2020!CB67)</f>
        <v>-</v>
      </c>
      <c r="CE59" s="73" t="str">
        <f>IF(MIR_2020!CC67="","-",MIR_2020!CC67)</f>
        <v>-</v>
      </c>
      <c r="CF59" s="73" t="str">
        <f>IF(MIR_2020!CD67="","-",MIR_2020!CD67)</f>
        <v>-</v>
      </c>
      <c r="CG59" s="73" t="str">
        <f>IF(MIR_2020!CE67="","-",MIR_2020!CE67)</f>
        <v>-</v>
      </c>
      <c r="CH59" s="120" t="str">
        <f>IF(MIR_2020!CF67="","-",MIR_2020!CF67)</f>
        <v>-</v>
      </c>
      <c r="CI59" s="120" t="str">
        <f>IF(MIR_2020!CG67="","-",MIR_2020!CG67)</f>
        <v>-</v>
      </c>
      <c r="CJ59" s="73" t="str">
        <f>IF(MIR_2020!CH67="","-",MIR_2020!CH67)</f>
        <v>-</v>
      </c>
      <c r="CK59" s="73" t="str">
        <f>IF(MIR_2020!CI67="","-",MIR_2020!CI67)</f>
        <v>-</v>
      </c>
      <c r="CL59" s="73" t="str">
        <f>IF(MIR_2020!CJ67="","-",MIR_2020!CJ67)</f>
        <v>-</v>
      </c>
      <c r="CM59" s="73" t="str">
        <f>IF(MIR_2020!CK67="","-",MIR_2020!CK67)</f>
        <v>-</v>
      </c>
      <c r="CN59" s="73" t="str">
        <f>IF(MIR_2020!CL67="","-",MIR_2020!CL67)</f>
        <v>-</v>
      </c>
      <c r="CO59" s="120" t="str">
        <f>IF(MIR_2020!CM67="","-",MIR_2020!CM67)</f>
        <v>-</v>
      </c>
      <c r="CP59" s="120" t="str">
        <f>IF(MIR_2020!CN67="","-",MIR_2020!CN67)</f>
        <v>-</v>
      </c>
      <c r="CQ59" s="73" t="str">
        <f>IF(MIR_2020!CO67="","-",MIR_2020!CO67)</f>
        <v>-</v>
      </c>
      <c r="CR59" s="73" t="str">
        <f>IF(MIR_2020!CP67="","-",MIR_2020!CP67)</f>
        <v>-</v>
      </c>
      <c r="CS59" s="73" t="str">
        <f>IF(MIR_2020!CQ67="","-",MIR_2020!CQ67)</f>
        <v>-</v>
      </c>
      <c r="CT59" s="73" t="str">
        <f>IF(MIR_2020!CR67="","-",MIR_2020!CR67)</f>
        <v>-</v>
      </c>
      <c r="CU59" s="73" t="str">
        <f>IF(MIR_2020!CS67="","-",MIR_2020!CS67)</f>
        <v>-</v>
      </c>
    </row>
    <row r="60" spans="1:99" s="67" customFormat="1" ht="12.75" x14ac:dyDescent="0.3">
      <c r="A60" s="66">
        <f>+VLOOKUP($D60,Catálogos!$A$14:$E$40,5,0)</f>
        <v>2</v>
      </c>
      <c r="B60" s="68" t="str">
        <f>+VLOOKUP(D60,Catálogos!$A$14:$C$40,3,FALSE)</f>
        <v>Promover el pleno ejercicio de los derechos de acceso a la información pública y de protección de datos personales, así como la transparencia y apertura de las instituciones públicas.</v>
      </c>
      <c r="C60" s="68" t="str">
        <f>+VLOOKUP(D60,Catálogos!$A$14:$F$40,6,FALSE)</f>
        <v>Presidencia</v>
      </c>
      <c r="D60" s="67" t="str">
        <f>+MID(MIR_2020!$D$6,1,3)</f>
        <v>170</v>
      </c>
      <c r="E60" s="68" t="str">
        <f>+MID(MIR_2020!$D$6,7,150)</f>
        <v>Dirección General de Comunicación Social y Difusión</v>
      </c>
      <c r="F60" s="67" t="str">
        <f>IF(MIR_2020!B68=0,F59,MIR_2020!B68)</f>
        <v>GOA09</v>
      </c>
      <c r="G60" s="67" t="str">
        <f>IF(MIR_2020!C68=0,G59,MIR_2020!C68)</f>
        <v>Actividad</v>
      </c>
      <c r="H60" s="68" t="str">
        <f>IF(MIR_2020!D68="",H59,MIR_2020!D68)</f>
        <v>2.2 Aplicación de una encuesta institucional de diagnóstico de los instrumentos de comunicación interna y el impacto de sus mensajes entre el personal del Instituto.</v>
      </c>
      <c r="I60" s="68">
        <f>+MIR_2020!E68</f>
        <v>0</v>
      </c>
      <c r="J60" s="68">
        <f>+MIR_2020!F68</f>
        <v>0</v>
      </c>
      <c r="K60" s="68">
        <f>+MIR_2020!G68</f>
        <v>0</v>
      </c>
      <c r="L60" s="68">
        <f>+MIR_2020!H68</f>
        <v>0</v>
      </c>
      <c r="M60" s="68">
        <f>+MIR_2020!I68</f>
        <v>0</v>
      </c>
      <c r="N60" s="68">
        <f>+MIR_2020!J68</f>
        <v>0</v>
      </c>
      <c r="O60" s="68">
        <f>+MIR_2020!K68</f>
        <v>0</v>
      </c>
      <c r="P60" s="68">
        <f>+MIR_2020!L68</f>
        <v>0</v>
      </c>
      <c r="Q60" s="68">
        <f>+MIR_2020!M68</f>
        <v>0</v>
      </c>
      <c r="R60" s="68">
        <f>+MIR_2020!N68</f>
        <v>0</v>
      </c>
      <c r="S60" s="68">
        <f>+MIR_2020!O68</f>
        <v>0</v>
      </c>
      <c r="T60" s="68">
        <f>+MIR_2020!P68</f>
        <v>0</v>
      </c>
      <c r="U60" s="68">
        <f>+MIR_2020!Q68</f>
        <v>0</v>
      </c>
      <c r="V60" s="68" t="str">
        <f>IF(MIR_2020!R68=0,V59,MIR_2020!R68)</f>
        <v>Anual</v>
      </c>
      <c r="W60" s="68" t="str">
        <f>IF(MIR_2020!S68=0,W59,MIR_2020!S68)</f>
        <v>Porcentaje</v>
      </c>
      <c r="X60" s="68">
        <f>+MIR_2020!V68</f>
        <v>0</v>
      </c>
      <c r="Y60" s="68">
        <f>+MIR_2020!W68</f>
        <v>0</v>
      </c>
      <c r="Z60" s="68">
        <f>+MIR_2020!X68</f>
        <v>0</v>
      </c>
      <c r="AA60" s="68" t="str">
        <f>IF(AND(MIR_2020!Y68="",H60=H59),AA59,MIR_2020!Y68)</f>
        <v>Los resultados de la encuesta son obtenidos en tiempo y forma.</v>
      </c>
      <c r="AB60" s="68">
        <f>+MIR_2020!Z68</f>
        <v>0</v>
      </c>
      <c r="AC60" s="68">
        <f>+MIR_2020!AA68</f>
        <v>0</v>
      </c>
      <c r="AD60" s="68">
        <f>+MIR_2020!AB68</f>
        <v>0</v>
      </c>
      <c r="AE60" s="76">
        <f>+MIR_2020!AC68</f>
        <v>0</v>
      </c>
      <c r="AF60" s="76">
        <f>+MIR_2020!AD68</f>
        <v>0</v>
      </c>
      <c r="AG60" s="67">
        <f>+MIR_2020!AE68</f>
        <v>0</v>
      </c>
      <c r="AH60" s="67">
        <f>+MIR_2020!AF68</f>
        <v>0</v>
      </c>
      <c r="AI60" s="67">
        <f>+MIR_2020!AG68</f>
        <v>0</v>
      </c>
      <c r="AJ60" s="67">
        <f>+MIR_2020!AH68</f>
        <v>0</v>
      </c>
      <c r="AK60" s="67">
        <f>+MIR_2020!AN68</f>
        <v>0</v>
      </c>
      <c r="AL60" s="67" t="str">
        <f ca="1">IF(MIR_2020!AO68="","-",IF(AN60="No aplica","-",IF(MIR_2020!AO68="Sin avance","Sin avance",IF(MIR_2020!AO68&lt;&gt;"Sin avance",IFERROR(_xlfn.FORMULATEXT(MIR_2020!AO68),CONCATENATE("=",MIR_2020!AO68)),"0"))))</f>
        <v>-</v>
      </c>
      <c r="AM60" s="67">
        <f>+MIR_2020!AP68</f>
        <v>0</v>
      </c>
      <c r="AN60" s="67">
        <f>+MIR_2020!AQ68</f>
        <v>0</v>
      </c>
      <c r="AO60" s="67">
        <f>+MIR_2020!AR68</f>
        <v>0</v>
      </c>
      <c r="AP60" s="77" t="str">
        <f>IF(MIR_2020!AS68="","-",MIR_2020!AS68)</f>
        <v>-</v>
      </c>
      <c r="AQ60" s="67">
        <f>+MIR_2020!AT68</f>
        <v>0</v>
      </c>
      <c r="AR60" s="67" t="str">
        <f ca="1">+IF(MIR_2020!AU68="","-",IF(AT60="No aplica","-",IF(MIR_2020!AU68="Sin avance","Sin avance",IF(MIR_2020!AU68&lt;&gt;"Sin avance",IFERROR(_xlfn.FORMULATEXT(MIR_2020!AU68),CONCATENATE("=",MIR_2020!AU68)),"0"))))</f>
        <v>-</v>
      </c>
      <c r="AS60" s="67">
        <f>+MIR_2020!AV68</f>
        <v>0</v>
      </c>
      <c r="AT60" s="67">
        <f>+MIR_2020!AW68</f>
        <v>0</v>
      </c>
      <c r="AU60" s="67">
        <f>+MIR_2020!AX68</f>
        <v>0</v>
      </c>
      <c r="AV60" s="77" t="str">
        <f>IF(MIR_2020!AY68="","-",MIR_2020!AY68)</f>
        <v>-</v>
      </c>
      <c r="AW60" s="67">
        <f>+MIR_2020!AZ68</f>
        <v>0</v>
      </c>
      <c r="AX60" s="69" t="str">
        <f ca="1">+IF(MIR_2020!BA68="","-",IF(AZ60="No aplica","-",IF(MIR_2020!BA68="Sin avance","Sin avance",IF(MIR_2020!BA68&lt;&gt;"Sin avance",IFERROR(_xlfn.FORMULATEXT(MIR_2020!BA68),CONCATENATE("=",MIR_2020!BA68)),"0"))))</f>
        <v>-</v>
      </c>
      <c r="AY60" s="67">
        <f>+MIR_2020!BB68</f>
        <v>0</v>
      </c>
      <c r="AZ60" s="67">
        <f>+MIR_2020!BC68</f>
        <v>0</v>
      </c>
      <c r="BA60" s="67">
        <f>+MIR_2020!BD68</f>
        <v>0</v>
      </c>
      <c r="BB60" s="77" t="str">
        <f>IF(MIR_2020!BE68="","-",MIR_2020!BE68)</f>
        <v>-</v>
      </c>
      <c r="BC60" s="67">
        <f>+MIR_2020!BF68</f>
        <v>0</v>
      </c>
      <c r="BD60" s="67" t="str">
        <f ca="1">+IF(MIR_2020!BG68="","-",IF(BF60="No aplica","-",IF(MIR_2020!BG68="Sin avance","Sin avance",IF(MIR_2020!BG68&lt;&gt;"Sin avance",IFERROR(_xlfn.FORMULATEXT(MIR_2020!BG68),CONCATENATE("=",MIR_2020!BG68)),"0"))))</f>
        <v>-</v>
      </c>
      <c r="BE60" s="67">
        <f>+MIR_2020!BH68</f>
        <v>0</v>
      </c>
      <c r="BF60" s="67">
        <f>+MIR_2020!BI68</f>
        <v>0</v>
      </c>
      <c r="BG60" s="67">
        <f>+MIR_2020!BJ68</f>
        <v>0</v>
      </c>
      <c r="BH60" s="77" t="str">
        <f>IF(MIR_2020!BK68="","-",MIR_2020!BK68)</f>
        <v>-</v>
      </c>
      <c r="BI60" s="67">
        <f>+MIR_2020!AH68</f>
        <v>0</v>
      </c>
      <c r="BJ60" s="70" t="str">
        <f ca="1">+IF(MIR_2020!AI68="","-",IF(BL60="No aplica","-",IF(MIR_2020!AI68="Sin avance","Sin avance",IF(MIR_2020!AI68&lt;&gt;"Sin avance",IFERROR(_xlfn.FORMULATEXT(MIR_2020!AI68),CONCATENATE("=",MIR_2020!AI68)),"-"))))</f>
        <v>-</v>
      </c>
      <c r="BK60" s="67">
        <f>+MIR_2020!AJ68</f>
        <v>0</v>
      </c>
      <c r="BL60" s="67">
        <f>+MIR_2020!AK68</f>
        <v>0</v>
      </c>
      <c r="BM60" s="67">
        <f>+MIR_2020!AL68</f>
        <v>0</v>
      </c>
      <c r="BN60" s="77" t="str">
        <f>IF(MIR_2020!AM68="","-",MIR_2020!AM68)</f>
        <v>-</v>
      </c>
      <c r="BO60" s="120" t="str">
        <f>IF(MIR_2020!BL68="","-",MIR_2020!BL68)</f>
        <v>-</v>
      </c>
      <c r="BP60" s="120" t="str">
        <f>IF(MIR_2020!BM68="","-",MIR_2020!BM68)</f>
        <v>-</v>
      </c>
      <c r="BQ60" s="120" t="str">
        <f>IF(MIR_2020!BN68="","-",MIR_2020!BN68)</f>
        <v>-</v>
      </c>
      <c r="BR60" s="120" t="str">
        <f>IF(MIR_2020!BO68="","-",MIR_2020!BO68)</f>
        <v>-</v>
      </c>
      <c r="BS60" s="73" t="str">
        <f>IF(MIR_2020!BP68="","-",MIR_2020!BP68)</f>
        <v>-</v>
      </c>
      <c r="BT60" s="120" t="str">
        <f>IF(MIR_2020!BR68="","-",MIR_2020!BR68)</f>
        <v>-</v>
      </c>
      <c r="BU60" s="120" t="str">
        <f>IF(MIR_2020!BS68="","-",MIR_2020!BS68)</f>
        <v>-</v>
      </c>
      <c r="BV60" s="73" t="str">
        <f>IF(MIR_2020!BT68="","-",MIR_2020!BT68)</f>
        <v>-</v>
      </c>
      <c r="BW60" s="73" t="str">
        <f>IF(MIR_2020!BU68="","-",MIR_2020!BU68)</f>
        <v>-</v>
      </c>
      <c r="BX60" s="73" t="str">
        <f>IF(MIR_2020!BV68="","-",MIR_2020!BV68)</f>
        <v>-</v>
      </c>
      <c r="BY60" s="73" t="str">
        <f>IF(MIR_2020!BW68="","-",MIR_2020!BW68)</f>
        <v>-</v>
      </c>
      <c r="BZ60" s="73" t="str">
        <f>IF(MIR_2020!BX68="","-",MIR_2020!BX68)</f>
        <v>-</v>
      </c>
      <c r="CA60" s="120" t="str">
        <f>IF(MIR_2020!BY68="","-",MIR_2020!BY68)</f>
        <v>-</v>
      </c>
      <c r="CB60" s="120" t="str">
        <f>IF(MIR_2020!BZ68="","-",MIR_2020!BZ68)</f>
        <v>-</v>
      </c>
      <c r="CC60" s="73" t="str">
        <f>IF(MIR_2020!CA68="","-",MIR_2020!CA68)</f>
        <v>-</v>
      </c>
      <c r="CD60" s="73" t="str">
        <f>IF(MIR_2020!CB68="","-",MIR_2020!CB68)</f>
        <v>-</v>
      </c>
      <c r="CE60" s="73" t="str">
        <f>IF(MIR_2020!CC68="","-",MIR_2020!CC68)</f>
        <v>-</v>
      </c>
      <c r="CF60" s="73" t="str">
        <f>IF(MIR_2020!CD68="","-",MIR_2020!CD68)</f>
        <v>-</v>
      </c>
      <c r="CG60" s="73" t="str">
        <f>IF(MIR_2020!CE68="","-",MIR_2020!CE68)</f>
        <v>-</v>
      </c>
      <c r="CH60" s="120" t="str">
        <f>IF(MIR_2020!CF68="","-",MIR_2020!CF68)</f>
        <v>-</v>
      </c>
      <c r="CI60" s="120" t="str">
        <f>IF(MIR_2020!CG68="","-",MIR_2020!CG68)</f>
        <v>-</v>
      </c>
      <c r="CJ60" s="73" t="str">
        <f>IF(MIR_2020!CH68="","-",MIR_2020!CH68)</f>
        <v>-</v>
      </c>
      <c r="CK60" s="73" t="str">
        <f>IF(MIR_2020!CI68="","-",MIR_2020!CI68)</f>
        <v>-</v>
      </c>
      <c r="CL60" s="73" t="str">
        <f>IF(MIR_2020!CJ68="","-",MIR_2020!CJ68)</f>
        <v>-</v>
      </c>
      <c r="CM60" s="73" t="str">
        <f>IF(MIR_2020!CK68="","-",MIR_2020!CK68)</f>
        <v>-</v>
      </c>
      <c r="CN60" s="73" t="str">
        <f>IF(MIR_2020!CL68="","-",MIR_2020!CL68)</f>
        <v>-</v>
      </c>
      <c r="CO60" s="120" t="str">
        <f>IF(MIR_2020!CM68="","-",MIR_2020!CM68)</f>
        <v>-</v>
      </c>
      <c r="CP60" s="120" t="str">
        <f>IF(MIR_2020!CN68="","-",MIR_2020!CN68)</f>
        <v>-</v>
      </c>
      <c r="CQ60" s="73" t="str">
        <f>IF(MIR_2020!CO68="","-",MIR_2020!CO68)</f>
        <v>-</v>
      </c>
      <c r="CR60" s="73" t="str">
        <f>IF(MIR_2020!CP68="","-",MIR_2020!CP68)</f>
        <v>-</v>
      </c>
      <c r="CS60" s="73" t="str">
        <f>IF(MIR_2020!CQ68="","-",MIR_2020!CQ68)</f>
        <v>-</v>
      </c>
      <c r="CT60" s="73" t="str">
        <f>IF(MIR_2020!CR68="","-",MIR_2020!CR68)</f>
        <v>-</v>
      </c>
      <c r="CU60" s="73" t="str">
        <f>IF(MIR_2020!CS68="","-",MIR_2020!CS68)</f>
        <v>-</v>
      </c>
    </row>
    <row r="61" spans="1:99" s="67" customFormat="1" ht="12.75" x14ac:dyDescent="0.3">
      <c r="A61" s="66">
        <f>+VLOOKUP($D61,Catálogos!$A$14:$E$40,5,0)</f>
        <v>2</v>
      </c>
      <c r="B61" s="68" t="str">
        <f>+VLOOKUP(D61,Catálogos!$A$14:$C$40,3,FALSE)</f>
        <v>Promover el pleno ejercicio de los derechos de acceso a la información pública y de protección de datos personales, así como la transparencia y apertura de las instituciones públicas.</v>
      </c>
      <c r="C61" s="68" t="str">
        <f>+VLOOKUP(D61,Catálogos!$A$14:$F$40,6,FALSE)</f>
        <v>Presidencia</v>
      </c>
      <c r="D61" s="67" t="str">
        <f>+MID(MIR_2020!$D$6,1,3)</f>
        <v>170</v>
      </c>
      <c r="E61" s="68" t="str">
        <f>+MID(MIR_2020!$D$6,7,150)</f>
        <v>Dirección General de Comunicación Social y Difusión</v>
      </c>
      <c r="F61" s="67" t="str">
        <f>IF(MIR_2020!B69=0,F60,MIR_2020!B69)</f>
        <v>GOA09</v>
      </c>
      <c r="G61" s="67" t="str">
        <f>IF(MIR_2020!C69=0,G60,MIR_2020!C69)</f>
        <v>Actividad</v>
      </c>
      <c r="H61" s="68" t="str">
        <f>IF(MIR_2020!D69="",H60,MIR_2020!D69)</f>
        <v>2.2 Aplicación de una encuesta institucional de diagnóstico de los instrumentos de comunicación interna y el impacto de sus mensajes entre el personal del Instituto.</v>
      </c>
      <c r="I61" s="68">
        <f>+MIR_2020!E69</f>
        <v>0</v>
      </c>
      <c r="J61" s="68">
        <f>+MIR_2020!F69</f>
        <v>0</v>
      </c>
      <c r="K61" s="68">
        <f>+MIR_2020!G69</f>
        <v>0</v>
      </c>
      <c r="L61" s="68">
        <f>+MIR_2020!H69</f>
        <v>0</v>
      </c>
      <c r="M61" s="68">
        <f>+MIR_2020!I69</f>
        <v>0</v>
      </c>
      <c r="N61" s="68">
        <f>+MIR_2020!J69</f>
        <v>0</v>
      </c>
      <c r="O61" s="68">
        <f>+MIR_2020!K69</f>
        <v>0</v>
      </c>
      <c r="P61" s="68">
        <f>+MIR_2020!L69</f>
        <v>0</v>
      </c>
      <c r="Q61" s="68">
        <f>+MIR_2020!M69</f>
        <v>0</v>
      </c>
      <c r="R61" s="68">
        <f>+MIR_2020!N69</f>
        <v>0</v>
      </c>
      <c r="S61" s="68">
        <f>+MIR_2020!O69</f>
        <v>0</v>
      </c>
      <c r="T61" s="68">
        <f>+MIR_2020!P69</f>
        <v>0</v>
      </c>
      <c r="U61" s="68">
        <f>+MIR_2020!Q69</f>
        <v>0</v>
      </c>
      <c r="V61" s="68" t="str">
        <f>IF(MIR_2020!R69=0,V60,MIR_2020!R69)</f>
        <v>Anual</v>
      </c>
      <c r="W61" s="68" t="str">
        <f>IF(MIR_2020!S69=0,W60,MIR_2020!S69)</f>
        <v>Porcentaje</v>
      </c>
      <c r="X61" s="68">
        <f>+MIR_2020!V69</f>
        <v>0</v>
      </c>
      <c r="Y61" s="68">
        <f>+MIR_2020!W69</f>
        <v>0</v>
      </c>
      <c r="Z61" s="68">
        <f>+MIR_2020!X69</f>
        <v>0</v>
      </c>
      <c r="AA61" s="68" t="str">
        <f>IF(AND(MIR_2020!Y69="",H61=H60),AA60,MIR_2020!Y69)</f>
        <v>Los resultados de la encuesta son obtenidos en tiempo y forma.</v>
      </c>
      <c r="AB61" s="68">
        <f>+MIR_2020!Z69</f>
        <v>0</v>
      </c>
      <c r="AC61" s="68">
        <f>+MIR_2020!AA69</f>
        <v>0</v>
      </c>
      <c r="AD61" s="68">
        <f>+MIR_2020!AB69</f>
        <v>0</v>
      </c>
      <c r="AE61" s="76">
        <f>+MIR_2020!AC69</f>
        <v>0</v>
      </c>
      <c r="AF61" s="76">
        <f>+MIR_2020!AD69</f>
        <v>0</v>
      </c>
      <c r="AG61" s="67">
        <f>+MIR_2020!AE69</f>
        <v>0</v>
      </c>
      <c r="AH61" s="67">
        <f>+MIR_2020!AF69</f>
        <v>0</v>
      </c>
      <c r="AI61" s="67">
        <f>+MIR_2020!AG69</f>
        <v>0</v>
      </c>
      <c r="AJ61" s="67">
        <f>+MIR_2020!AH69</f>
        <v>0</v>
      </c>
      <c r="AK61" s="67">
        <f>+MIR_2020!AN69</f>
        <v>0</v>
      </c>
      <c r="AL61" s="67" t="str">
        <f ca="1">IF(MIR_2020!AO69="","-",IF(AN61="No aplica","-",IF(MIR_2020!AO69="Sin avance","Sin avance",IF(MIR_2020!AO69&lt;&gt;"Sin avance",IFERROR(_xlfn.FORMULATEXT(MIR_2020!AO69),CONCATENATE("=",MIR_2020!AO69)),"0"))))</f>
        <v>-</v>
      </c>
      <c r="AM61" s="67">
        <f>+MIR_2020!AP69</f>
        <v>0</v>
      </c>
      <c r="AN61" s="67">
        <f>+MIR_2020!AQ69</f>
        <v>0</v>
      </c>
      <c r="AO61" s="67">
        <f>+MIR_2020!AR69</f>
        <v>0</v>
      </c>
      <c r="AP61" s="77" t="str">
        <f>IF(MIR_2020!AS69="","-",MIR_2020!AS69)</f>
        <v>-</v>
      </c>
      <c r="AQ61" s="67">
        <f>+MIR_2020!AT69</f>
        <v>0</v>
      </c>
      <c r="AR61" s="67" t="str">
        <f ca="1">+IF(MIR_2020!AU69="","-",IF(AT61="No aplica","-",IF(MIR_2020!AU69="Sin avance","Sin avance",IF(MIR_2020!AU69&lt;&gt;"Sin avance",IFERROR(_xlfn.FORMULATEXT(MIR_2020!AU69),CONCATENATE("=",MIR_2020!AU69)),"0"))))</f>
        <v>-</v>
      </c>
      <c r="AS61" s="67">
        <f>+MIR_2020!AV69</f>
        <v>0</v>
      </c>
      <c r="AT61" s="67">
        <f>+MIR_2020!AW69</f>
        <v>0</v>
      </c>
      <c r="AU61" s="67">
        <f>+MIR_2020!AX69</f>
        <v>0</v>
      </c>
      <c r="AV61" s="77" t="str">
        <f>IF(MIR_2020!AY69="","-",MIR_2020!AY69)</f>
        <v>-</v>
      </c>
      <c r="AW61" s="67">
        <f>+MIR_2020!AZ69</f>
        <v>0</v>
      </c>
      <c r="AX61" s="69" t="str">
        <f ca="1">+IF(MIR_2020!BA69="","-",IF(AZ61="No aplica","-",IF(MIR_2020!BA69="Sin avance","Sin avance",IF(MIR_2020!BA69&lt;&gt;"Sin avance",IFERROR(_xlfn.FORMULATEXT(MIR_2020!BA69),CONCATENATE("=",MIR_2020!BA69)),"0"))))</f>
        <v>-</v>
      </c>
      <c r="AY61" s="67">
        <f>+MIR_2020!BB69</f>
        <v>0</v>
      </c>
      <c r="AZ61" s="67">
        <f>+MIR_2020!BC69</f>
        <v>0</v>
      </c>
      <c r="BA61" s="67">
        <f>+MIR_2020!BD69</f>
        <v>0</v>
      </c>
      <c r="BB61" s="77" t="str">
        <f>IF(MIR_2020!BE69="","-",MIR_2020!BE69)</f>
        <v>-</v>
      </c>
      <c r="BC61" s="67">
        <f>+MIR_2020!BF69</f>
        <v>0</v>
      </c>
      <c r="BD61" s="67" t="str">
        <f ca="1">+IF(MIR_2020!BG69="","-",IF(BF61="No aplica","-",IF(MIR_2020!BG69="Sin avance","Sin avance",IF(MIR_2020!BG69&lt;&gt;"Sin avance",IFERROR(_xlfn.FORMULATEXT(MIR_2020!BG69),CONCATENATE("=",MIR_2020!BG69)),"0"))))</f>
        <v>-</v>
      </c>
      <c r="BE61" s="67">
        <f>+MIR_2020!BH69</f>
        <v>0</v>
      </c>
      <c r="BF61" s="67">
        <f>+MIR_2020!BI69</f>
        <v>0</v>
      </c>
      <c r="BG61" s="67">
        <f>+MIR_2020!BJ69</f>
        <v>0</v>
      </c>
      <c r="BH61" s="77" t="str">
        <f>IF(MIR_2020!BK69="","-",MIR_2020!BK69)</f>
        <v>-</v>
      </c>
      <c r="BI61" s="67">
        <f>+MIR_2020!AH69</f>
        <v>0</v>
      </c>
      <c r="BJ61" s="70" t="str">
        <f ca="1">+IF(MIR_2020!AI69="","-",IF(BL61="No aplica","-",IF(MIR_2020!AI69="Sin avance","Sin avance",IF(MIR_2020!AI69&lt;&gt;"Sin avance",IFERROR(_xlfn.FORMULATEXT(MIR_2020!AI69),CONCATENATE("=",MIR_2020!AI69)),"-"))))</f>
        <v>-</v>
      </c>
      <c r="BK61" s="67">
        <f>+MIR_2020!AJ69</f>
        <v>0</v>
      </c>
      <c r="BL61" s="67">
        <f>+MIR_2020!AK69</f>
        <v>0</v>
      </c>
      <c r="BM61" s="67">
        <f>+MIR_2020!AL69</f>
        <v>0</v>
      </c>
      <c r="BN61" s="77" t="str">
        <f>IF(MIR_2020!AM69="","-",MIR_2020!AM69)</f>
        <v>-</v>
      </c>
      <c r="BO61" s="120" t="str">
        <f>IF(MIR_2020!BL69="","-",MIR_2020!BL69)</f>
        <v>-</v>
      </c>
      <c r="BP61" s="120" t="str">
        <f>IF(MIR_2020!BM69="","-",MIR_2020!BM69)</f>
        <v>-</v>
      </c>
      <c r="BQ61" s="120" t="str">
        <f>IF(MIR_2020!BN69="","-",MIR_2020!BN69)</f>
        <v>-</v>
      </c>
      <c r="BR61" s="120" t="str">
        <f>IF(MIR_2020!BO69="","-",MIR_2020!BO69)</f>
        <v>-</v>
      </c>
      <c r="BS61" s="73" t="str">
        <f>IF(MIR_2020!BP69="","-",MIR_2020!BP69)</f>
        <v>-</v>
      </c>
      <c r="BT61" s="120" t="str">
        <f>IF(MIR_2020!BR69="","-",MIR_2020!BR69)</f>
        <v>-</v>
      </c>
      <c r="BU61" s="120" t="str">
        <f>IF(MIR_2020!BS69="","-",MIR_2020!BS69)</f>
        <v>-</v>
      </c>
      <c r="BV61" s="73" t="str">
        <f>IF(MIR_2020!BT69="","-",MIR_2020!BT69)</f>
        <v>-</v>
      </c>
      <c r="BW61" s="73" t="str">
        <f>IF(MIR_2020!BU69="","-",MIR_2020!BU69)</f>
        <v>-</v>
      </c>
      <c r="BX61" s="73" t="str">
        <f>IF(MIR_2020!BV69="","-",MIR_2020!BV69)</f>
        <v>-</v>
      </c>
      <c r="BY61" s="73" t="str">
        <f>IF(MIR_2020!BW69="","-",MIR_2020!BW69)</f>
        <v>-</v>
      </c>
      <c r="BZ61" s="73" t="str">
        <f>IF(MIR_2020!BX69="","-",MIR_2020!BX69)</f>
        <v>-</v>
      </c>
      <c r="CA61" s="120" t="str">
        <f>IF(MIR_2020!BY69="","-",MIR_2020!BY69)</f>
        <v>-</v>
      </c>
      <c r="CB61" s="120" t="str">
        <f>IF(MIR_2020!BZ69="","-",MIR_2020!BZ69)</f>
        <v>-</v>
      </c>
      <c r="CC61" s="73" t="str">
        <f>IF(MIR_2020!CA69="","-",MIR_2020!CA69)</f>
        <v>-</v>
      </c>
      <c r="CD61" s="73" t="str">
        <f>IF(MIR_2020!CB69="","-",MIR_2020!CB69)</f>
        <v>-</v>
      </c>
      <c r="CE61" s="73" t="str">
        <f>IF(MIR_2020!CC69="","-",MIR_2020!CC69)</f>
        <v>-</v>
      </c>
      <c r="CF61" s="73" t="str">
        <f>IF(MIR_2020!CD69="","-",MIR_2020!CD69)</f>
        <v>-</v>
      </c>
      <c r="CG61" s="73" t="str">
        <f>IF(MIR_2020!CE69="","-",MIR_2020!CE69)</f>
        <v>-</v>
      </c>
      <c r="CH61" s="120" t="str">
        <f>IF(MIR_2020!CF69="","-",MIR_2020!CF69)</f>
        <v>-</v>
      </c>
      <c r="CI61" s="120" t="str">
        <f>IF(MIR_2020!CG69="","-",MIR_2020!CG69)</f>
        <v>-</v>
      </c>
      <c r="CJ61" s="73" t="str">
        <f>IF(MIR_2020!CH69="","-",MIR_2020!CH69)</f>
        <v>-</v>
      </c>
      <c r="CK61" s="73" t="str">
        <f>IF(MIR_2020!CI69="","-",MIR_2020!CI69)</f>
        <v>-</v>
      </c>
      <c r="CL61" s="73" t="str">
        <f>IF(MIR_2020!CJ69="","-",MIR_2020!CJ69)</f>
        <v>-</v>
      </c>
      <c r="CM61" s="73" t="str">
        <f>IF(MIR_2020!CK69="","-",MIR_2020!CK69)</f>
        <v>-</v>
      </c>
      <c r="CN61" s="73" t="str">
        <f>IF(MIR_2020!CL69="","-",MIR_2020!CL69)</f>
        <v>-</v>
      </c>
      <c r="CO61" s="120" t="str">
        <f>IF(MIR_2020!CM69="","-",MIR_2020!CM69)</f>
        <v>-</v>
      </c>
      <c r="CP61" s="120" t="str">
        <f>IF(MIR_2020!CN69="","-",MIR_2020!CN69)</f>
        <v>-</v>
      </c>
      <c r="CQ61" s="73" t="str">
        <f>IF(MIR_2020!CO69="","-",MIR_2020!CO69)</f>
        <v>-</v>
      </c>
      <c r="CR61" s="73" t="str">
        <f>IF(MIR_2020!CP69="","-",MIR_2020!CP69)</f>
        <v>-</v>
      </c>
      <c r="CS61" s="73" t="str">
        <f>IF(MIR_2020!CQ69="","-",MIR_2020!CQ69)</f>
        <v>-</v>
      </c>
      <c r="CT61" s="73" t="str">
        <f>IF(MIR_2020!CR69="","-",MIR_2020!CR69)</f>
        <v>-</v>
      </c>
      <c r="CU61" s="73" t="str">
        <f>IF(MIR_2020!CS69="","-",MIR_2020!CS69)</f>
        <v>-</v>
      </c>
    </row>
    <row r="62" spans="1:99" s="67" customFormat="1" ht="12.75" x14ac:dyDescent="0.3">
      <c r="A62" s="66">
        <f>+VLOOKUP($D62,Catálogos!$A$14:$E$40,5,0)</f>
        <v>2</v>
      </c>
      <c r="B62" s="68" t="str">
        <f>+VLOOKUP(D62,Catálogos!$A$14:$C$40,3,FALSE)</f>
        <v>Promover el pleno ejercicio de los derechos de acceso a la información pública y de protección de datos personales, así como la transparencia y apertura de las instituciones públicas.</v>
      </c>
      <c r="C62" s="68" t="str">
        <f>+VLOOKUP(D62,Catálogos!$A$14:$F$40,6,FALSE)</f>
        <v>Presidencia</v>
      </c>
      <c r="D62" s="67" t="str">
        <f>+MID(MIR_2020!$D$6,1,3)</f>
        <v>170</v>
      </c>
      <c r="E62" s="68" t="str">
        <f>+MID(MIR_2020!$D$6,7,150)</f>
        <v>Dirección General de Comunicación Social y Difusión</v>
      </c>
      <c r="F62" s="67" t="str">
        <f>IF(MIR_2020!B70=0,F61,MIR_2020!B70)</f>
        <v>GOA09</v>
      </c>
      <c r="G62" s="67" t="str">
        <f>IF(MIR_2020!C70=0,G61,MIR_2020!C70)</f>
        <v>Actividad</v>
      </c>
      <c r="H62" s="68" t="str">
        <f>IF(MIR_2020!D70="",H61,MIR_2020!D70)</f>
        <v>2.2 Aplicación de una encuesta institucional de diagnóstico de los instrumentos de comunicación interna y el impacto de sus mensajes entre el personal del Instituto.</v>
      </c>
      <c r="I62" s="68">
        <f>+MIR_2020!E70</f>
        <v>0</v>
      </c>
      <c r="J62" s="68">
        <f>+MIR_2020!F70</f>
        <v>0</v>
      </c>
      <c r="K62" s="68">
        <f>+MIR_2020!G70</f>
        <v>0</v>
      </c>
      <c r="L62" s="68">
        <f>+MIR_2020!H70</f>
        <v>0</v>
      </c>
      <c r="M62" s="68">
        <f>+MIR_2020!I70</f>
        <v>0</v>
      </c>
      <c r="N62" s="68">
        <f>+MIR_2020!J70</f>
        <v>0</v>
      </c>
      <c r="O62" s="68">
        <f>+MIR_2020!K70</f>
        <v>0</v>
      </c>
      <c r="P62" s="68">
        <f>+MIR_2020!L70</f>
        <v>0</v>
      </c>
      <c r="Q62" s="68">
        <f>+MIR_2020!M70</f>
        <v>0</v>
      </c>
      <c r="R62" s="68">
        <f>+MIR_2020!N70</f>
        <v>0</v>
      </c>
      <c r="S62" s="68">
        <f>+MIR_2020!O70</f>
        <v>0</v>
      </c>
      <c r="T62" s="68">
        <f>+MIR_2020!P70</f>
        <v>0</v>
      </c>
      <c r="U62" s="68">
        <f>+MIR_2020!Q70</f>
        <v>0</v>
      </c>
      <c r="V62" s="68" t="str">
        <f>IF(MIR_2020!R70=0,V61,MIR_2020!R70)</f>
        <v>Anual</v>
      </c>
      <c r="W62" s="68" t="str">
        <f>IF(MIR_2020!S70=0,W61,MIR_2020!S70)</f>
        <v>Porcentaje</v>
      </c>
      <c r="X62" s="68">
        <f>+MIR_2020!V70</f>
        <v>0</v>
      </c>
      <c r="Y62" s="68">
        <f>+MIR_2020!W70</f>
        <v>0</v>
      </c>
      <c r="Z62" s="68">
        <f>+MIR_2020!X70</f>
        <v>0</v>
      </c>
      <c r="AA62" s="68" t="str">
        <f>IF(AND(MIR_2020!Y70="",H62=H61),AA61,MIR_2020!Y70)</f>
        <v>Los resultados de la encuesta son obtenidos en tiempo y forma.</v>
      </c>
      <c r="AB62" s="68">
        <f>+MIR_2020!Z70</f>
        <v>0</v>
      </c>
      <c r="AC62" s="68">
        <f>+MIR_2020!AA70</f>
        <v>0</v>
      </c>
      <c r="AD62" s="68">
        <f>+MIR_2020!AB70</f>
        <v>0</v>
      </c>
      <c r="AE62" s="76">
        <f>+MIR_2020!AC70</f>
        <v>0</v>
      </c>
      <c r="AF62" s="76">
        <f>+MIR_2020!AD70</f>
        <v>0</v>
      </c>
      <c r="AG62" s="67">
        <f>+MIR_2020!AE70</f>
        <v>0</v>
      </c>
      <c r="AH62" s="67">
        <f>+MIR_2020!AF70</f>
        <v>0</v>
      </c>
      <c r="AI62" s="67">
        <f>+MIR_2020!AG70</f>
        <v>0</v>
      </c>
      <c r="AJ62" s="67">
        <f>+MIR_2020!AH70</f>
        <v>0</v>
      </c>
      <c r="AK62" s="67">
        <f>+MIR_2020!AN70</f>
        <v>0</v>
      </c>
      <c r="AL62" s="67" t="str">
        <f ca="1">IF(MIR_2020!AO70="","-",IF(AN62="No aplica","-",IF(MIR_2020!AO70="Sin avance","Sin avance",IF(MIR_2020!AO70&lt;&gt;"Sin avance",IFERROR(_xlfn.FORMULATEXT(MIR_2020!AO70),CONCATENATE("=",MIR_2020!AO70)),"0"))))</f>
        <v>-</v>
      </c>
      <c r="AM62" s="67">
        <f>+MIR_2020!AP70</f>
        <v>0</v>
      </c>
      <c r="AN62" s="67">
        <f>+MIR_2020!AQ70</f>
        <v>0</v>
      </c>
      <c r="AO62" s="67">
        <f>+MIR_2020!AR70</f>
        <v>0</v>
      </c>
      <c r="AP62" s="77" t="str">
        <f>IF(MIR_2020!AS70="","-",MIR_2020!AS70)</f>
        <v>-</v>
      </c>
      <c r="AQ62" s="67">
        <f>+MIR_2020!AT70</f>
        <v>0</v>
      </c>
      <c r="AR62" s="67" t="str">
        <f ca="1">+IF(MIR_2020!AU70="","-",IF(AT62="No aplica","-",IF(MIR_2020!AU70="Sin avance","Sin avance",IF(MIR_2020!AU70&lt;&gt;"Sin avance",IFERROR(_xlfn.FORMULATEXT(MIR_2020!AU70),CONCATENATE("=",MIR_2020!AU70)),"0"))))</f>
        <v>-</v>
      </c>
      <c r="AS62" s="67">
        <f>+MIR_2020!AV70</f>
        <v>0</v>
      </c>
      <c r="AT62" s="67">
        <f>+MIR_2020!AW70</f>
        <v>0</v>
      </c>
      <c r="AU62" s="67">
        <f>+MIR_2020!AX70</f>
        <v>0</v>
      </c>
      <c r="AV62" s="77" t="str">
        <f>IF(MIR_2020!AY70="","-",MIR_2020!AY70)</f>
        <v>-</v>
      </c>
      <c r="AW62" s="67">
        <f>+MIR_2020!AZ70</f>
        <v>0</v>
      </c>
      <c r="AX62" s="69" t="str">
        <f ca="1">+IF(MIR_2020!BA70="","-",IF(AZ62="No aplica","-",IF(MIR_2020!BA70="Sin avance","Sin avance",IF(MIR_2020!BA70&lt;&gt;"Sin avance",IFERROR(_xlfn.FORMULATEXT(MIR_2020!BA70),CONCATENATE("=",MIR_2020!BA70)),"0"))))</f>
        <v>-</v>
      </c>
      <c r="AY62" s="67">
        <f>+MIR_2020!BB70</f>
        <v>0</v>
      </c>
      <c r="AZ62" s="67">
        <f>+MIR_2020!BC70</f>
        <v>0</v>
      </c>
      <c r="BA62" s="67">
        <f>+MIR_2020!BD70</f>
        <v>0</v>
      </c>
      <c r="BB62" s="77" t="str">
        <f>IF(MIR_2020!BE70="","-",MIR_2020!BE70)</f>
        <v>-</v>
      </c>
      <c r="BC62" s="67">
        <f>+MIR_2020!BF70</f>
        <v>0</v>
      </c>
      <c r="BD62" s="67" t="str">
        <f ca="1">+IF(MIR_2020!BG70="","-",IF(BF62="No aplica","-",IF(MIR_2020!BG70="Sin avance","Sin avance",IF(MIR_2020!BG70&lt;&gt;"Sin avance",IFERROR(_xlfn.FORMULATEXT(MIR_2020!BG70),CONCATENATE("=",MIR_2020!BG70)),"0"))))</f>
        <v>-</v>
      </c>
      <c r="BE62" s="67">
        <f>+MIR_2020!BH70</f>
        <v>0</v>
      </c>
      <c r="BF62" s="67">
        <f>+MIR_2020!BI70</f>
        <v>0</v>
      </c>
      <c r="BG62" s="67">
        <f>+MIR_2020!BJ70</f>
        <v>0</v>
      </c>
      <c r="BH62" s="77" t="str">
        <f>IF(MIR_2020!BK70="","-",MIR_2020!BK70)</f>
        <v>-</v>
      </c>
      <c r="BI62" s="67">
        <f>+MIR_2020!AH70</f>
        <v>0</v>
      </c>
      <c r="BJ62" s="70" t="str">
        <f ca="1">+IF(MIR_2020!AI70="","-",IF(BL62="No aplica","-",IF(MIR_2020!AI70="Sin avance","Sin avance",IF(MIR_2020!AI70&lt;&gt;"Sin avance",IFERROR(_xlfn.FORMULATEXT(MIR_2020!AI70),CONCATENATE("=",MIR_2020!AI70)),"-"))))</f>
        <v>-</v>
      </c>
      <c r="BK62" s="67">
        <f>+MIR_2020!AJ70</f>
        <v>0</v>
      </c>
      <c r="BL62" s="67">
        <f>+MIR_2020!AK70</f>
        <v>0</v>
      </c>
      <c r="BM62" s="67">
        <f>+MIR_2020!AL70</f>
        <v>0</v>
      </c>
      <c r="BN62" s="77" t="str">
        <f>IF(MIR_2020!AM70="","-",MIR_2020!AM70)</f>
        <v>-</v>
      </c>
      <c r="BO62" s="120" t="str">
        <f>IF(MIR_2020!BL70="","-",MIR_2020!BL70)</f>
        <v>-</v>
      </c>
      <c r="BP62" s="120" t="str">
        <f>IF(MIR_2020!BM70="","-",MIR_2020!BM70)</f>
        <v>-</v>
      </c>
      <c r="BQ62" s="120" t="str">
        <f>IF(MIR_2020!BN70="","-",MIR_2020!BN70)</f>
        <v>-</v>
      </c>
      <c r="BR62" s="120" t="str">
        <f>IF(MIR_2020!BO70="","-",MIR_2020!BO70)</f>
        <v>-</v>
      </c>
      <c r="BS62" s="73" t="str">
        <f>IF(MIR_2020!BP70="","-",MIR_2020!BP70)</f>
        <v>-</v>
      </c>
      <c r="BT62" s="120" t="str">
        <f>IF(MIR_2020!BR70="","-",MIR_2020!BR70)</f>
        <v>-</v>
      </c>
      <c r="BU62" s="120" t="str">
        <f>IF(MIR_2020!BS70="","-",MIR_2020!BS70)</f>
        <v>-</v>
      </c>
      <c r="BV62" s="73" t="str">
        <f>IF(MIR_2020!BT70="","-",MIR_2020!BT70)</f>
        <v>-</v>
      </c>
      <c r="BW62" s="73" t="str">
        <f>IF(MIR_2020!BU70="","-",MIR_2020!BU70)</f>
        <v>-</v>
      </c>
      <c r="BX62" s="73" t="str">
        <f>IF(MIR_2020!BV70="","-",MIR_2020!BV70)</f>
        <v>-</v>
      </c>
      <c r="BY62" s="73" t="str">
        <f>IF(MIR_2020!BW70="","-",MIR_2020!BW70)</f>
        <v>-</v>
      </c>
      <c r="BZ62" s="73" t="str">
        <f>IF(MIR_2020!BX70="","-",MIR_2020!BX70)</f>
        <v>-</v>
      </c>
      <c r="CA62" s="120" t="str">
        <f>IF(MIR_2020!BY70="","-",MIR_2020!BY70)</f>
        <v>-</v>
      </c>
      <c r="CB62" s="120" t="str">
        <f>IF(MIR_2020!BZ70="","-",MIR_2020!BZ70)</f>
        <v>-</v>
      </c>
      <c r="CC62" s="73" t="str">
        <f>IF(MIR_2020!CA70="","-",MIR_2020!CA70)</f>
        <v>-</v>
      </c>
      <c r="CD62" s="73" t="str">
        <f>IF(MIR_2020!CB70="","-",MIR_2020!CB70)</f>
        <v>-</v>
      </c>
      <c r="CE62" s="73" t="str">
        <f>IF(MIR_2020!CC70="","-",MIR_2020!CC70)</f>
        <v>-</v>
      </c>
      <c r="CF62" s="73" t="str">
        <f>IF(MIR_2020!CD70="","-",MIR_2020!CD70)</f>
        <v>-</v>
      </c>
      <c r="CG62" s="73" t="str">
        <f>IF(MIR_2020!CE70="","-",MIR_2020!CE70)</f>
        <v>-</v>
      </c>
      <c r="CH62" s="120" t="str">
        <f>IF(MIR_2020!CF70="","-",MIR_2020!CF70)</f>
        <v>-</v>
      </c>
      <c r="CI62" s="120" t="str">
        <f>IF(MIR_2020!CG70="","-",MIR_2020!CG70)</f>
        <v>-</v>
      </c>
      <c r="CJ62" s="73" t="str">
        <f>IF(MIR_2020!CH70="","-",MIR_2020!CH70)</f>
        <v>-</v>
      </c>
      <c r="CK62" s="73" t="str">
        <f>IF(MIR_2020!CI70="","-",MIR_2020!CI70)</f>
        <v>-</v>
      </c>
      <c r="CL62" s="73" t="str">
        <f>IF(MIR_2020!CJ70="","-",MIR_2020!CJ70)</f>
        <v>-</v>
      </c>
      <c r="CM62" s="73" t="str">
        <f>IF(MIR_2020!CK70="","-",MIR_2020!CK70)</f>
        <v>-</v>
      </c>
      <c r="CN62" s="73" t="str">
        <f>IF(MIR_2020!CL70="","-",MIR_2020!CL70)</f>
        <v>-</v>
      </c>
      <c r="CO62" s="120" t="str">
        <f>IF(MIR_2020!CM70="","-",MIR_2020!CM70)</f>
        <v>-</v>
      </c>
      <c r="CP62" s="120" t="str">
        <f>IF(MIR_2020!CN70="","-",MIR_2020!CN70)</f>
        <v>-</v>
      </c>
      <c r="CQ62" s="73" t="str">
        <f>IF(MIR_2020!CO70="","-",MIR_2020!CO70)</f>
        <v>-</v>
      </c>
      <c r="CR62" s="73" t="str">
        <f>IF(MIR_2020!CP70="","-",MIR_2020!CP70)</f>
        <v>-</v>
      </c>
      <c r="CS62" s="73" t="str">
        <f>IF(MIR_2020!CQ70="","-",MIR_2020!CQ70)</f>
        <v>-</v>
      </c>
      <c r="CT62" s="73" t="str">
        <f>IF(MIR_2020!CR70="","-",MIR_2020!CR70)</f>
        <v>-</v>
      </c>
      <c r="CU62" s="73" t="str">
        <f>IF(MIR_2020!CS70="","-",MIR_2020!CS70)</f>
        <v>-</v>
      </c>
    </row>
    <row r="63" spans="1:99" s="67" customFormat="1" ht="12.75" x14ac:dyDescent="0.3">
      <c r="A63" s="66">
        <f>+VLOOKUP($D63,Catálogos!$A$14:$E$40,5,0)</f>
        <v>2</v>
      </c>
      <c r="B63" s="68" t="str">
        <f>+VLOOKUP(D63,Catálogos!$A$14:$C$40,3,FALSE)</f>
        <v>Promover el pleno ejercicio de los derechos de acceso a la información pública y de protección de datos personales, así como la transparencia y apertura de las instituciones públicas.</v>
      </c>
      <c r="C63" s="68" t="str">
        <f>+VLOOKUP(D63,Catálogos!$A$14:$F$40,6,FALSE)</f>
        <v>Presidencia</v>
      </c>
      <c r="D63" s="67" t="str">
        <f>+MID(MIR_2020!$D$6,1,3)</f>
        <v>170</v>
      </c>
      <c r="E63" s="68" t="str">
        <f>+MID(MIR_2020!$D$6,7,150)</f>
        <v>Dirección General de Comunicación Social y Difusión</v>
      </c>
      <c r="F63" s="67" t="str">
        <f>IF(MIR_2020!B71=0,F62,MIR_2020!B71)</f>
        <v>GOA09</v>
      </c>
      <c r="G63" s="67" t="str">
        <f>IF(MIR_2020!C71=0,G62,MIR_2020!C71)</f>
        <v>Actividad</v>
      </c>
      <c r="H63" s="68" t="str">
        <f>IF(MIR_2020!D71="",H62,MIR_2020!D71)</f>
        <v>2.2 Aplicación de una encuesta institucional de diagnóstico de los instrumentos de comunicación interna y el impacto de sus mensajes entre el personal del Instituto.</v>
      </c>
      <c r="I63" s="68">
        <f>+MIR_2020!E71</f>
        <v>0</v>
      </c>
      <c r="J63" s="68">
        <f>+MIR_2020!F71</f>
        <v>0</v>
      </c>
      <c r="K63" s="68">
        <f>+MIR_2020!G71</f>
        <v>0</v>
      </c>
      <c r="L63" s="68">
        <f>+MIR_2020!H71</f>
        <v>0</v>
      </c>
      <c r="M63" s="68">
        <f>+MIR_2020!I71</f>
        <v>0</v>
      </c>
      <c r="N63" s="68">
        <f>+MIR_2020!J71</f>
        <v>0</v>
      </c>
      <c r="O63" s="68">
        <f>+MIR_2020!K71</f>
        <v>0</v>
      </c>
      <c r="P63" s="68">
        <f>+MIR_2020!L71</f>
        <v>0</v>
      </c>
      <c r="Q63" s="68">
        <f>+MIR_2020!M71</f>
        <v>0</v>
      </c>
      <c r="R63" s="68">
        <f>+MIR_2020!N71</f>
        <v>0</v>
      </c>
      <c r="S63" s="68">
        <f>+MIR_2020!O71</f>
        <v>0</v>
      </c>
      <c r="T63" s="68">
        <f>+MIR_2020!P71</f>
        <v>0</v>
      </c>
      <c r="U63" s="68">
        <f>+MIR_2020!Q71</f>
        <v>0</v>
      </c>
      <c r="V63" s="68" t="str">
        <f>IF(MIR_2020!R71=0,V62,MIR_2020!R71)</f>
        <v>Anual</v>
      </c>
      <c r="W63" s="68" t="str">
        <f>IF(MIR_2020!S71=0,W62,MIR_2020!S71)</f>
        <v>Porcentaje</v>
      </c>
      <c r="X63" s="68">
        <f>+MIR_2020!V71</f>
        <v>0</v>
      </c>
      <c r="Y63" s="68">
        <f>+MIR_2020!W71</f>
        <v>0</v>
      </c>
      <c r="Z63" s="68">
        <f>+MIR_2020!X71</f>
        <v>0</v>
      </c>
      <c r="AA63" s="68" t="str">
        <f>IF(AND(MIR_2020!Y71="",H63=H62),AA62,MIR_2020!Y71)</f>
        <v>Los resultados de la encuesta son obtenidos en tiempo y forma.</v>
      </c>
      <c r="AB63" s="68">
        <f>+MIR_2020!Z71</f>
        <v>0</v>
      </c>
      <c r="AC63" s="68">
        <f>+MIR_2020!AA71</f>
        <v>0</v>
      </c>
      <c r="AD63" s="68">
        <f>+MIR_2020!AB71</f>
        <v>0</v>
      </c>
      <c r="AE63" s="76">
        <f>+MIR_2020!AC71</f>
        <v>0</v>
      </c>
      <c r="AF63" s="76">
        <f>+MIR_2020!AD71</f>
        <v>0</v>
      </c>
      <c r="AG63" s="67">
        <f>+MIR_2020!AE71</f>
        <v>0</v>
      </c>
      <c r="AH63" s="67">
        <f>+MIR_2020!AF71</f>
        <v>0</v>
      </c>
      <c r="AI63" s="67">
        <f>+MIR_2020!AG71</f>
        <v>0</v>
      </c>
      <c r="AJ63" s="67">
        <f>+MIR_2020!AH71</f>
        <v>0</v>
      </c>
      <c r="AK63" s="67">
        <f>+MIR_2020!AN71</f>
        <v>0</v>
      </c>
      <c r="AL63" s="67" t="str">
        <f ca="1">IF(MIR_2020!AO71="","-",IF(AN63="No aplica","-",IF(MIR_2020!AO71="Sin avance","Sin avance",IF(MIR_2020!AO71&lt;&gt;"Sin avance",IFERROR(_xlfn.FORMULATEXT(MIR_2020!AO71),CONCATENATE("=",MIR_2020!AO71)),"0"))))</f>
        <v>-</v>
      </c>
      <c r="AM63" s="67">
        <f>+MIR_2020!AP71</f>
        <v>0</v>
      </c>
      <c r="AN63" s="67">
        <f>+MIR_2020!AQ71</f>
        <v>0</v>
      </c>
      <c r="AO63" s="67">
        <f>+MIR_2020!AR71</f>
        <v>0</v>
      </c>
      <c r="AP63" s="77" t="str">
        <f>IF(MIR_2020!AS71="","-",MIR_2020!AS71)</f>
        <v>-</v>
      </c>
      <c r="AQ63" s="67">
        <f>+MIR_2020!AT71</f>
        <v>0</v>
      </c>
      <c r="AR63" s="67" t="str">
        <f ca="1">+IF(MIR_2020!AU71="","-",IF(AT63="No aplica","-",IF(MIR_2020!AU71="Sin avance","Sin avance",IF(MIR_2020!AU71&lt;&gt;"Sin avance",IFERROR(_xlfn.FORMULATEXT(MIR_2020!AU71),CONCATENATE("=",MIR_2020!AU71)),"0"))))</f>
        <v>-</v>
      </c>
      <c r="AS63" s="67">
        <f>+MIR_2020!AV71</f>
        <v>0</v>
      </c>
      <c r="AT63" s="67">
        <f>+MIR_2020!AW71</f>
        <v>0</v>
      </c>
      <c r="AU63" s="67">
        <f>+MIR_2020!AX71</f>
        <v>0</v>
      </c>
      <c r="AV63" s="77" t="str">
        <f>IF(MIR_2020!AY71="","-",MIR_2020!AY71)</f>
        <v>-</v>
      </c>
      <c r="AW63" s="67">
        <f>+MIR_2020!AZ71</f>
        <v>0</v>
      </c>
      <c r="AX63" s="69" t="str">
        <f ca="1">+IF(MIR_2020!BA71="","-",IF(AZ63="No aplica","-",IF(MIR_2020!BA71="Sin avance","Sin avance",IF(MIR_2020!BA71&lt;&gt;"Sin avance",IFERROR(_xlfn.FORMULATEXT(MIR_2020!BA71),CONCATENATE("=",MIR_2020!BA71)),"0"))))</f>
        <v>-</v>
      </c>
      <c r="AY63" s="67">
        <f>+MIR_2020!BB71</f>
        <v>0</v>
      </c>
      <c r="AZ63" s="67">
        <f>+MIR_2020!BC71</f>
        <v>0</v>
      </c>
      <c r="BA63" s="67">
        <f>+MIR_2020!BD71</f>
        <v>0</v>
      </c>
      <c r="BB63" s="77" t="str">
        <f>IF(MIR_2020!BE71="","-",MIR_2020!BE71)</f>
        <v>-</v>
      </c>
      <c r="BC63" s="67">
        <f>+MIR_2020!BF71</f>
        <v>0</v>
      </c>
      <c r="BD63" s="67" t="str">
        <f ca="1">+IF(MIR_2020!BG71="","-",IF(BF63="No aplica","-",IF(MIR_2020!BG71="Sin avance","Sin avance",IF(MIR_2020!BG71&lt;&gt;"Sin avance",IFERROR(_xlfn.FORMULATEXT(MIR_2020!BG71),CONCATENATE("=",MIR_2020!BG71)),"0"))))</f>
        <v>-</v>
      </c>
      <c r="BE63" s="67">
        <f>+MIR_2020!BH71</f>
        <v>0</v>
      </c>
      <c r="BF63" s="67">
        <f>+MIR_2020!BI71</f>
        <v>0</v>
      </c>
      <c r="BG63" s="67">
        <f>+MIR_2020!BJ71</f>
        <v>0</v>
      </c>
      <c r="BH63" s="77" t="str">
        <f>IF(MIR_2020!BK71="","-",MIR_2020!BK71)</f>
        <v>-</v>
      </c>
      <c r="BI63" s="67">
        <f>+MIR_2020!AH71</f>
        <v>0</v>
      </c>
      <c r="BJ63" s="70" t="str">
        <f ca="1">+IF(MIR_2020!AI71="","-",IF(BL63="No aplica","-",IF(MIR_2020!AI71="Sin avance","Sin avance",IF(MIR_2020!AI71&lt;&gt;"Sin avance",IFERROR(_xlfn.FORMULATEXT(MIR_2020!AI71),CONCATENATE("=",MIR_2020!AI71)),"-"))))</f>
        <v>-</v>
      </c>
      <c r="BK63" s="67">
        <f>+MIR_2020!AJ71</f>
        <v>0</v>
      </c>
      <c r="BL63" s="67">
        <f>+MIR_2020!AK71</f>
        <v>0</v>
      </c>
      <c r="BM63" s="67">
        <f>+MIR_2020!AL71</f>
        <v>0</v>
      </c>
      <c r="BN63" s="77" t="str">
        <f>IF(MIR_2020!AM71="","-",MIR_2020!AM71)</f>
        <v>-</v>
      </c>
      <c r="BO63" s="120" t="str">
        <f>IF(MIR_2020!BL71="","-",MIR_2020!BL71)</f>
        <v>-</v>
      </c>
      <c r="BP63" s="120" t="str">
        <f>IF(MIR_2020!BM71="","-",MIR_2020!BM71)</f>
        <v>-</v>
      </c>
      <c r="BQ63" s="120" t="str">
        <f>IF(MIR_2020!BN71="","-",MIR_2020!BN71)</f>
        <v>-</v>
      </c>
      <c r="BR63" s="120" t="str">
        <f>IF(MIR_2020!BO71="","-",MIR_2020!BO71)</f>
        <v>-</v>
      </c>
      <c r="BS63" s="73" t="str">
        <f>IF(MIR_2020!BP71="","-",MIR_2020!BP71)</f>
        <v>-</v>
      </c>
      <c r="BT63" s="120" t="str">
        <f>IF(MIR_2020!BR71="","-",MIR_2020!BR71)</f>
        <v>-</v>
      </c>
      <c r="BU63" s="120" t="str">
        <f>IF(MIR_2020!BS71="","-",MIR_2020!BS71)</f>
        <v>-</v>
      </c>
      <c r="BV63" s="73" t="str">
        <f>IF(MIR_2020!BT71="","-",MIR_2020!BT71)</f>
        <v>-</v>
      </c>
      <c r="BW63" s="73" t="str">
        <f>IF(MIR_2020!BU71="","-",MIR_2020!BU71)</f>
        <v>-</v>
      </c>
      <c r="BX63" s="73" t="str">
        <f>IF(MIR_2020!BV71="","-",MIR_2020!BV71)</f>
        <v>-</v>
      </c>
      <c r="BY63" s="73" t="str">
        <f>IF(MIR_2020!BW71="","-",MIR_2020!BW71)</f>
        <v>-</v>
      </c>
      <c r="BZ63" s="73" t="str">
        <f>IF(MIR_2020!BX71="","-",MIR_2020!BX71)</f>
        <v>-</v>
      </c>
      <c r="CA63" s="120" t="str">
        <f>IF(MIR_2020!BY71="","-",MIR_2020!BY71)</f>
        <v>-</v>
      </c>
      <c r="CB63" s="120" t="str">
        <f>IF(MIR_2020!BZ71="","-",MIR_2020!BZ71)</f>
        <v>-</v>
      </c>
      <c r="CC63" s="73" t="str">
        <f>IF(MIR_2020!CA71="","-",MIR_2020!CA71)</f>
        <v>-</v>
      </c>
      <c r="CD63" s="73" t="str">
        <f>IF(MIR_2020!CB71="","-",MIR_2020!CB71)</f>
        <v>-</v>
      </c>
      <c r="CE63" s="73" t="str">
        <f>IF(MIR_2020!CC71="","-",MIR_2020!CC71)</f>
        <v>-</v>
      </c>
      <c r="CF63" s="73" t="str">
        <f>IF(MIR_2020!CD71="","-",MIR_2020!CD71)</f>
        <v>-</v>
      </c>
      <c r="CG63" s="73" t="str">
        <f>IF(MIR_2020!CE71="","-",MIR_2020!CE71)</f>
        <v>-</v>
      </c>
      <c r="CH63" s="120" t="str">
        <f>IF(MIR_2020!CF71="","-",MIR_2020!CF71)</f>
        <v>-</v>
      </c>
      <c r="CI63" s="120" t="str">
        <f>IF(MIR_2020!CG71="","-",MIR_2020!CG71)</f>
        <v>-</v>
      </c>
      <c r="CJ63" s="73" t="str">
        <f>IF(MIR_2020!CH71="","-",MIR_2020!CH71)</f>
        <v>-</v>
      </c>
      <c r="CK63" s="73" t="str">
        <f>IF(MIR_2020!CI71="","-",MIR_2020!CI71)</f>
        <v>-</v>
      </c>
      <c r="CL63" s="73" t="str">
        <f>IF(MIR_2020!CJ71="","-",MIR_2020!CJ71)</f>
        <v>-</v>
      </c>
      <c r="CM63" s="73" t="str">
        <f>IF(MIR_2020!CK71="","-",MIR_2020!CK71)</f>
        <v>-</v>
      </c>
      <c r="CN63" s="73" t="str">
        <f>IF(MIR_2020!CL71="","-",MIR_2020!CL71)</f>
        <v>-</v>
      </c>
      <c r="CO63" s="120" t="str">
        <f>IF(MIR_2020!CM71="","-",MIR_2020!CM71)</f>
        <v>-</v>
      </c>
      <c r="CP63" s="120" t="str">
        <f>IF(MIR_2020!CN71="","-",MIR_2020!CN71)</f>
        <v>-</v>
      </c>
      <c r="CQ63" s="73" t="str">
        <f>IF(MIR_2020!CO71="","-",MIR_2020!CO71)</f>
        <v>-</v>
      </c>
      <c r="CR63" s="73" t="str">
        <f>IF(MIR_2020!CP71="","-",MIR_2020!CP71)</f>
        <v>-</v>
      </c>
      <c r="CS63" s="73" t="str">
        <f>IF(MIR_2020!CQ71="","-",MIR_2020!CQ71)</f>
        <v>-</v>
      </c>
      <c r="CT63" s="73" t="str">
        <f>IF(MIR_2020!CR71="","-",MIR_2020!CR71)</f>
        <v>-</v>
      </c>
      <c r="CU63" s="73" t="str">
        <f>IF(MIR_2020!CS71="","-",MIR_2020!CS71)</f>
        <v>-</v>
      </c>
    </row>
    <row r="64" spans="1:99" s="67" customFormat="1" ht="12.75" x14ac:dyDescent="0.3">
      <c r="A64" s="66">
        <f>+VLOOKUP($D64,Catálogos!$A$14:$E$40,5,0)</f>
        <v>2</v>
      </c>
      <c r="B64" s="68" t="str">
        <f>+VLOOKUP(D64,Catálogos!$A$14:$C$40,3,FALSE)</f>
        <v>Promover el pleno ejercicio de los derechos de acceso a la información pública y de protección de datos personales, así como la transparencia y apertura de las instituciones públicas.</v>
      </c>
      <c r="C64" s="68" t="str">
        <f>+VLOOKUP(D64,Catálogos!$A$14:$F$40,6,FALSE)</f>
        <v>Presidencia</v>
      </c>
      <c r="D64" s="67" t="str">
        <f>+MID(MIR_2020!$D$6,1,3)</f>
        <v>170</v>
      </c>
      <c r="E64" s="68" t="str">
        <f>+MID(MIR_2020!$D$6,7,150)</f>
        <v>Dirección General de Comunicación Social y Difusión</v>
      </c>
      <c r="F64" s="67" t="str">
        <f>IF(MIR_2020!B72=0,F63,MIR_2020!B72)</f>
        <v>GOA09</v>
      </c>
      <c r="G64" s="67" t="str">
        <f>IF(MIR_2020!C72=0,G63,MIR_2020!C72)</f>
        <v>Actividad</v>
      </c>
      <c r="H64" s="68" t="str">
        <f>IF(MIR_2020!D72="",H63,MIR_2020!D72)</f>
        <v>2.2 Aplicación de una encuesta institucional de diagnóstico de los instrumentos de comunicación interna y el impacto de sus mensajes entre el personal del Instituto.</v>
      </c>
      <c r="I64" s="68">
        <f>+MIR_2020!E72</f>
        <v>0</v>
      </c>
      <c r="J64" s="68">
        <f>+MIR_2020!F72</f>
        <v>0</v>
      </c>
      <c r="K64" s="68">
        <f>+MIR_2020!G72</f>
        <v>0</v>
      </c>
      <c r="L64" s="68">
        <f>+MIR_2020!H72</f>
        <v>0</v>
      </c>
      <c r="M64" s="68">
        <f>+MIR_2020!I72</f>
        <v>0</v>
      </c>
      <c r="N64" s="68">
        <f>+MIR_2020!J72</f>
        <v>0</v>
      </c>
      <c r="O64" s="68">
        <f>+MIR_2020!K72</f>
        <v>0</v>
      </c>
      <c r="P64" s="68">
        <f>+MIR_2020!L72</f>
        <v>0</v>
      </c>
      <c r="Q64" s="68">
        <f>+MIR_2020!M72</f>
        <v>0</v>
      </c>
      <c r="R64" s="68">
        <f>+MIR_2020!N72</f>
        <v>0</v>
      </c>
      <c r="S64" s="68">
        <f>+MIR_2020!O72</f>
        <v>0</v>
      </c>
      <c r="T64" s="68">
        <f>+MIR_2020!P72</f>
        <v>0</v>
      </c>
      <c r="U64" s="68">
        <f>+MIR_2020!Q72</f>
        <v>0</v>
      </c>
      <c r="V64" s="68" t="str">
        <f>IF(MIR_2020!R72=0,V63,MIR_2020!R72)</f>
        <v>Anual</v>
      </c>
      <c r="W64" s="68" t="str">
        <f>IF(MIR_2020!S72=0,W63,MIR_2020!S72)</f>
        <v>Porcentaje</v>
      </c>
      <c r="X64" s="68">
        <f>+MIR_2020!V72</f>
        <v>0</v>
      </c>
      <c r="Y64" s="68">
        <f>+MIR_2020!W72</f>
        <v>0</v>
      </c>
      <c r="Z64" s="68">
        <f>+MIR_2020!X72</f>
        <v>0</v>
      </c>
      <c r="AA64" s="68" t="str">
        <f>IF(AND(MIR_2020!Y72="",H64=H63),AA63,MIR_2020!Y72)</f>
        <v>Los resultados de la encuesta son obtenidos en tiempo y forma.</v>
      </c>
      <c r="AB64" s="68">
        <f>+MIR_2020!Z72</f>
        <v>0</v>
      </c>
      <c r="AC64" s="68">
        <f>+MIR_2020!AA72</f>
        <v>0</v>
      </c>
      <c r="AD64" s="68">
        <f>+MIR_2020!AB72</f>
        <v>0</v>
      </c>
      <c r="AE64" s="76">
        <f>+MIR_2020!AC72</f>
        <v>0</v>
      </c>
      <c r="AF64" s="76">
        <f>+MIR_2020!AD72</f>
        <v>0</v>
      </c>
      <c r="AG64" s="67">
        <f>+MIR_2020!AE72</f>
        <v>0</v>
      </c>
      <c r="AH64" s="67">
        <f>+MIR_2020!AF72</f>
        <v>0</v>
      </c>
      <c r="AI64" s="67">
        <f>+MIR_2020!AG72</f>
        <v>0</v>
      </c>
      <c r="AJ64" s="67">
        <f>+MIR_2020!AH72</f>
        <v>0</v>
      </c>
      <c r="AK64" s="67">
        <f>+MIR_2020!AN72</f>
        <v>0</v>
      </c>
      <c r="AL64" s="67" t="str">
        <f ca="1">IF(MIR_2020!AO72="","-",IF(AN64="No aplica","-",IF(MIR_2020!AO72="Sin avance","Sin avance",IF(MIR_2020!AO72&lt;&gt;"Sin avance",IFERROR(_xlfn.FORMULATEXT(MIR_2020!AO72),CONCATENATE("=",MIR_2020!AO72)),"0"))))</f>
        <v>-</v>
      </c>
      <c r="AM64" s="67">
        <f>+MIR_2020!AP72</f>
        <v>0</v>
      </c>
      <c r="AN64" s="67">
        <f>+MIR_2020!AQ72</f>
        <v>0</v>
      </c>
      <c r="AO64" s="67">
        <f>+MIR_2020!AR72</f>
        <v>0</v>
      </c>
      <c r="AP64" s="77" t="str">
        <f>IF(MIR_2020!AS72="","-",MIR_2020!AS72)</f>
        <v>-</v>
      </c>
      <c r="AQ64" s="67">
        <f>+MIR_2020!AT72</f>
        <v>0</v>
      </c>
      <c r="AR64" s="67" t="str">
        <f ca="1">+IF(MIR_2020!AU72="","-",IF(AT64="No aplica","-",IF(MIR_2020!AU72="Sin avance","Sin avance",IF(MIR_2020!AU72&lt;&gt;"Sin avance",IFERROR(_xlfn.FORMULATEXT(MIR_2020!AU72),CONCATENATE("=",MIR_2020!AU72)),"0"))))</f>
        <v>-</v>
      </c>
      <c r="AS64" s="67">
        <f>+MIR_2020!AV72</f>
        <v>0</v>
      </c>
      <c r="AT64" s="67">
        <f>+MIR_2020!AW72</f>
        <v>0</v>
      </c>
      <c r="AU64" s="67">
        <f>+MIR_2020!AX72</f>
        <v>0</v>
      </c>
      <c r="AV64" s="77" t="str">
        <f>IF(MIR_2020!AY72="","-",MIR_2020!AY72)</f>
        <v>-</v>
      </c>
      <c r="AW64" s="67">
        <f>+MIR_2020!AZ72</f>
        <v>0</v>
      </c>
      <c r="AX64" s="69" t="str">
        <f ca="1">+IF(MIR_2020!BA72="","-",IF(AZ64="No aplica","-",IF(MIR_2020!BA72="Sin avance","Sin avance",IF(MIR_2020!BA72&lt;&gt;"Sin avance",IFERROR(_xlfn.FORMULATEXT(MIR_2020!BA72),CONCATENATE("=",MIR_2020!BA72)),"0"))))</f>
        <v>-</v>
      </c>
      <c r="AY64" s="67">
        <f>+MIR_2020!BB72</f>
        <v>0</v>
      </c>
      <c r="AZ64" s="67">
        <f>+MIR_2020!BC72</f>
        <v>0</v>
      </c>
      <c r="BA64" s="67">
        <f>+MIR_2020!BD72</f>
        <v>0</v>
      </c>
      <c r="BB64" s="77" t="str">
        <f>IF(MIR_2020!BE72="","-",MIR_2020!BE72)</f>
        <v>-</v>
      </c>
      <c r="BC64" s="67">
        <f>+MIR_2020!BF72</f>
        <v>0</v>
      </c>
      <c r="BD64" s="67" t="str">
        <f ca="1">+IF(MIR_2020!BG72="","-",IF(BF64="No aplica","-",IF(MIR_2020!BG72="Sin avance","Sin avance",IF(MIR_2020!BG72&lt;&gt;"Sin avance",IFERROR(_xlfn.FORMULATEXT(MIR_2020!BG72),CONCATENATE("=",MIR_2020!BG72)),"0"))))</f>
        <v>-</v>
      </c>
      <c r="BE64" s="67">
        <f>+MIR_2020!BH72</f>
        <v>0</v>
      </c>
      <c r="BF64" s="67">
        <f>+MIR_2020!BI72</f>
        <v>0</v>
      </c>
      <c r="BG64" s="67">
        <f>+MIR_2020!BJ72</f>
        <v>0</v>
      </c>
      <c r="BH64" s="77" t="str">
        <f>IF(MIR_2020!BK72="","-",MIR_2020!BK72)</f>
        <v>-</v>
      </c>
      <c r="BI64" s="67">
        <f>+MIR_2020!AH72</f>
        <v>0</v>
      </c>
      <c r="BJ64" s="70" t="str">
        <f ca="1">+IF(MIR_2020!AI72="","-",IF(BL64="No aplica","-",IF(MIR_2020!AI72="Sin avance","Sin avance",IF(MIR_2020!AI72&lt;&gt;"Sin avance",IFERROR(_xlfn.FORMULATEXT(MIR_2020!AI72),CONCATENATE("=",MIR_2020!AI72)),"-"))))</f>
        <v>-</v>
      </c>
      <c r="BK64" s="67">
        <f>+MIR_2020!AJ72</f>
        <v>0</v>
      </c>
      <c r="BL64" s="67">
        <f>+MIR_2020!AK72</f>
        <v>0</v>
      </c>
      <c r="BM64" s="67">
        <f>+MIR_2020!AL72</f>
        <v>0</v>
      </c>
      <c r="BN64" s="77" t="str">
        <f>IF(MIR_2020!AM72="","-",MIR_2020!AM72)</f>
        <v>-</v>
      </c>
      <c r="BO64" s="120" t="str">
        <f>IF(MIR_2020!BL72="","-",MIR_2020!BL72)</f>
        <v>-</v>
      </c>
      <c r="BP64" s="120" t="str">
        <f>IF(MIR_2020!BM72="","-",MIR_2020!BM72)</f>
        <v>-</v>
      </c>
      <c r="BQ64" s="120" t="str">
        <f>IF(MIR_2020!BN72="","-",MIR_2020!BN72)</f>
        <v>-</v>
      </c>
      <c r="BR64" s="120" t="str">
        <f>IF(MIR_2020!BO72="","-",MIR_2020!BO72)</f>
        <v>-</v>
      </c>
      <c r="BS64" s="73" t="str">
        <f>IF(MIR_2020!BP72="","-",MIR_2020!BP72)</f>
        <v>-</v>
      </c>
      <c r="BT64" s="120" t="str">
        <f>IF(MIR_2020!BR72="","-",MIR_2020!BR72)</f>
        <v>-</v>
      </c>
      <c r="BU64" s="120" t="str">
        <f>IF(MIR_2020!BS72="","-",MIR_2020!BS72)</f>
        <v>-</v>
      </c>
      <c r="BV64" s="73" t="str">
        <f>IF(MIR_2020!BT72="","-",MIR_2020!BT72)</f>
        <v>-</v>
      </c>
      <c r="BW64" s="73" t="str">
        <f>IF(MIR_2020!BU72="","-",MIR_2020!BU72)</f>
        <v>-</v>
      </c>
      <c r="BX64" s="73" t="str">
        <f>IF(MIR_2020!BV72="","-",MIR_2020!BV72)</f>
        <v>-</v>
      </c>
      <c r="BY64" s="73" t="str">
        <f>IF(MIR_2020!BW72="","-",MIR_2020!BW72)</f>
        <v>-</v>
      </c>
      <c r="BZ64" s="73" t="str">
        <f>IF(MIR_2020!BX72="","-",MIR_2020!BX72)</f>
        <v>-</v>
      </c>
      <c r="CA64" s="120" t="str">
        <f>IF(MIR_2020!BY72="","-",MIR_2020!BY72)</f>
        <v>-</v>
      </c>
      <c r="CB64" s="120" t="str">
        <f>IF(MIR_2020!BZ72="","-",MIR_2020!BZ72)</f>
        <v>-</v>
      </c>
      <c r="CC64" s="73" t="str">
        <f>IF(MIR_2020!CA72="","-",MIR_2020!CA72)</f>
        <v>-</v>
      </c>
      <c r="CD64" s="73" t="str">
        <f>IF(MIR_2020!CB72="","-",MIR_2020!CB72)</f>
        <v>-</v>
      </c>
      <c r="CE64" s="73" t="str">
        <f>IF(MIR_2020!CC72="","-",MIR_2020!CC72)</f>
        <v>-</v>
      </c>
      <c r="CF64" s="73" t="str">
        <f>IF(MIR_2020!CD72="","-",MIR_2020!CD72)</f>
        <v>-</v>
      </c>
      <c r="CG64" s="73" t="str">
        <f>IF(MIR_2020!CE72="","-",MIR_2020!CE72)</f>
        <v>-</v>
      </c>
      <c r="CH64" s="120" t="str">
        <f>IF(MIR_2020!CF72="","-",MIR_2020!CF72)</f>
        <v>-</v>
      </c>
      <c r="CI64" s="120" t="str">
        <f>IF(MIR_2020!CG72="","-",MIR_2020!CG72)</f>
        <v>-</v>
      </c>
      <c r="CJ64" s="73" t="str">
        <f>IF(MIR_2020!CH72="","-",MIR_2020!CH72)</f>
        <v>-</v>
      </c>
      <c r="CK64" s="73" t="str">
        <f>IF(MIR_2020!CI72="","-",MIR_2020!CI72)</f>
        <v>-</v>
      </c>
      <c r="CL64" s="73" t="str">
        <f>IF(MIR_2020!CJ72="","-",MIR_2020!CJ72)</f>
        <v>-</v>
      </c>
      <c r="CM64" s="73" t="str">
        <f>IF(MIR_2020!CK72="","-",MIR_2020!CK72)</f>
        <v>-</v>
      </c>
      <c r="CN64" s="73" t="str">
        <f>IF(MIR_2020!CL72="","-",MIR_2020!CL72)</f>
        <v>-</v>
      </c>
      <c r="CO64" s="120" t="str">
        <f>IF(MIR_2020!CM72="","-",MIR_2020!CM72)</f>
        <v>-</v>
      </c>
      <c r="CP64" s="120" t="str">
        <f>IF(MIR_2020!CN72="","-",MIR_2020!CN72)</f>
        <v>-</v>
      </c>
      <c r="CQ64" s="73" t="str">
        <f>IF(MIR_2020!CO72="","-",MIR_2020!CO72)</f>
        <v>-</v>
      </c>
      <c r="CR64" s="73" t="str">
        <f>IF(MIR_2020!CP72="","-",MIR_2020!CP72)</f>
        <v>-</v>
      </c>
      <c r="CS64" s="73" t="str">
        <f>IF(MIR_2020!CQ72="","-",MIR_2020!CQ72)</f>
        <v>-</v>
      </c>
      <c r="CT64" s="73" t="str">
        <f>IF(MIR_2020!CR72="","-",MIR_2020!CR72)</f>
        <v>-</v>
      </c>
      <c r="CU64" s="73" t="str">
        <f>IF(MIR_2020!CS72="","-",MIR_2020!CS72)</f>
        <v>-</v>
      </c>
    </row>
    <row r="65" spans="1:99" s="67" customFormat="1" ht="12.75" x14ac:dyDescent="0.3">
      <c r="A65" s="66">
        <f>+VLOOKUP($D65,Catálogos!$A$14:$E$40,5,0)</f>
        <v>2</v>
      </c>
      <c r="B65" s="68" t="str">
        <f>+VLOOKUP(D65,Catálogos!$A$14:$C$40,3,FALSE)</f>
        <v>Promover el pleno ejercicio de los derechos de acceso a la información pública y de protección de datos personales, así como la transparencia y apertura de las instituciones públicas.</v>
      </c>
      <c r="C65" s="68" t="str">
        <f>+VLOOKUP(D65,Catálogos!$A$14:$F$40,6,FALSE)</f>
        <v>Presidencia</v>
      </c>
      <c r="D65" s="67" t="str">
        <f>+MID(MIR_2020!$D$6,1,3)</f>
        <v>170</v>
      </c>
      <c r="E65" s="68" t="str">
        <f>+MID(MIR_2020!$D$6,7,150)</f>
        <v>Dirección General de Comunicación Social y Difusión</v>
      </c>
      <c r="F65" s="67" t="str">
        <f>IF(MIR_2020!B73=0,F64,MIR_2020!B73)</f>
        <v>GOA09</v>
      </c>
      <c r="G65" s="67" t="str">
        <f>IF(MIR_2020!C73=0,G64,MIR_2020!C73)</f>
        <v>Actividad</v>
      </c>
      <c r="H65" s="68" t="str">
        <f>IF(MIR_2020!D73="",H64,MIR_2020!D73)</f>
        <v>2.2 Aplicación de una encuesta institucional de diagnóstico de los instrumentos de comunicación interna y el impacto de sus mensajes entre el personal del Instituto.</v>
      </c>
      <c r="I65" s="68">
        <f>+MIR_2020!E73</f>
        <v>0</v>
      </c>
      <c r="J65" s="68">
        <f>+MIR_2020!F73</f>
        <v>0</v>
      </c>
      <c r="K65" s="68">
        <f>+MIR_2020!G73</f>
        <v>0</v>
      </c>
      <c r="L65" s="68">
        <f>+MIR_2020!H73</f>
        <v>0</v>
      </c>
      <c r="M65" s="68">
        <f>+MIR_2020!I73</f>
        <v>0</v>
      </c>
      <c r="N65" s="68">
        <f>+MIR_2020!J73</f>
        <v>0</v>
      </c>
      <c r="O65" s="68">
        <f>+MIR_2020!K73</f>
        <v>0</v>
      </c>
      <c r="P65" s="68">
        <f>+MIR_2020!L73</f>
        <v>0</v>
      </c>
      <c r="Q65" s="68">
        <f>+MIR_2020!M73</f>
        <v>0</v>
      </c>
      <c r="R65" s="68">
        <f>+MIR_2020!N73</f>
        <v>0</v>
      </c>
      <c r="S65" s="68">
        <f>+MIR_2020!O73</f>
        <v>0</v>
      </c>
      <c r="T65" s="68">
        <f>+MIR_2020!P73</f>
        <v>0</v>
      </c>
      <c r="U65" s="68">
        <f>+MIR_2020!Q73</f>
        <v>0</v>
      </c>
      <c r="V65" s="68" t="str">
        <f>IF(MIR_2020!R73=0,V64,MIR_2020!R73)</f>
        <v>Anual</v>
      </c>
      <c r="W65" s="68" t="str">
        <f>IF(MIR_2020!S73=0,W64,MIR_2020!S73)</f>
        <v>Porcentaje</v>
      </c>
      <c r="X65" s="68">
        <f>+MIR_2020!V73</f>
        <v>0</v>
      </c>
      <c r="Y65" s="68">
        <f>+MIR_2020!W73</f>
        <v>0</v>
      </c>
      <c r="Z65" s="68">
        <f>+MIR_2020!X73</f>
        <v>0</v>
      </c>
      <c r="AA65" s="68" t="str">
        <f>IF(AND(MIR_2020!Y73="",H65=H64),AA64,MIR_2020!Y73)</f>
        <v>Los resultados de la encuesta son obtenidos en tiempo y forma.</v>
      </c>
      <c r="AB65" s="68">
        <f>+MIR_2020!Z73</f>
        <v>0</v>
      </c>
      <c r="AC65" s="68">
        <f>+MIR_2020!AA73</f>
        <v>0</v>
      </c>
      <c r="AD65" s="68">
        <f>+MIR_2020!AB73</f>
        <v>0</v>
      </c>
      <c r="AE65" s="76">
        <f>+MIR_2020!AC73</f>
        <v>0</v>
      </c>
      <c r="AF65" s="76">
        <f>+MIR_2020!AD73</f>
        <v>0</v>
      </c>
      <c r="AG65" s="67">
        <f>+MIR_2020!AE73</f>
        <v>0</v>
      </c>
      <c r="AH65" s="67">
        <f>+MIR_2020!AF73</f>
        <v>0</v>
      </c>
      <c r="AI65" s="67">
        <f>+MIR_2020!AG73</f>
        <v>0</v>
      </c>
      <c r="AJ65" s="67">
        <f>+MIR_2020!AH73</f>
        <v>0</v>
      </c>
      <c r="AK65" s="67">
        <f>+MIR_2020!AN73</f>
        <v>0</v>
      </c>
      <c r="AL65" s="67" t="str">
        <f ca="1">IF(MIR_2020!AO73="","-",IF(AN65="No aplica","-",IF(MIR_2020!AO73="Sin avance","Sin avance",IF(MIR_2020!AO73&lt;&gt;"Sin avance",IFERROR(_xlfn.FORMULATEXT(MIR_2020!AO73),CONCATENATE("=",MIR_2020!AO73)),"0"))))</f>
        <v>-</v>
      </c>
      <c r="AM65" s="67">
        <f>+MIR_2020!AP73</f>
        <v>0</v>
      </c>
      <c r="AN65" s="67">
        <f>+MIR_2020!AQ73</f>
        <v>0</v>
      </c>
      <c r="AO65" s="67">
        <f>+MIR_2020!AR73</f>
        <v>0</v>
      </c>
      <c r="AP65" s="77" t="str">
        <f>IF(MIR_2020!AS73="","-",MIR_2020!AS73)</f>
        <v>-</v>
      </c>
      <c r="AQ65" s="67">
        <f>+MIR_2020!AT73</f>
        <v>0</v>
      </c>
      <c r="AR65" s="67" t="str">
        <f ca="1">+IF(MIR_2020!AU73="","-",IF(AT65="No aplica","-",IF(MIR_2020!AU73="Sin avance","Sin avance",IF(MIR_2020!AU73&lt;&gt;"Sin avance",IFERROR(_xlfn.FORMULATEXT(MIR_2020!AU73),CONCATENATE("=",MIR_2020!AU73)),"0"))))</f>
        <v>-</v>
      </c>
      <c r="AS65" s="67">
        <f>+MIR_2020!AV73</f>
        <v>0</v>
      </c>
      <c r="AT65" s="67">
        <f>+MIR_2020!AW73</f>
        <v>0</v>
      </c>
      <c r="AU65" s="67">
        <f>+MIR_2020!AX73</f>
        <v>0</v>
      </c>
      <c r="AV65" s="77" t="str">
        <f>IF(MIR_2020!AY73="","-",MIR_2020!AY73)</f>
        <v>-</v>
      </c>
      <c r="AW65" s="67">
        <f>+MIR_2020!AZ73</f>
        <v>0</v>
      </c>
      <c r="AX65" s="69" t="str">
        <f ca="1">+IF(MIR_2020!BA73="","-",IF(AZ65="No aplica","-",IF(MIR_2020!BA73="Sin avance","Sin avance",IF(MIR_2020!BA73&lt;&gt;"Sin avance",IFERROR(_xlfn.FORMULATEXT(MIR_2020!BA73),CONCATENATE("=",MIR_2020!BA73)),"0"))))</f>
        <v>-</v>
      </c>
      <c r="AY65" s="67">
        <f>+MIR_2020!BB73</f>
        <v>0</v>
      </c>
      <c r="AZ65" s="67">
        <f>+MIR_2020!BC73</f>
        <v>0</v>
      </c>
      <c r="BA65" s="67">
        <f>+MIR_2020!BD73</f>
        <v>0</v>
      </c>
      <c r="BB65" s="77" t="str">
        <f>IF(MIR_2020!BE73="","-",MIR_2020!BE73)</f>
        <v>-</v>
      </c>
      <c r="BC65" s="67">
        <f>+MIR_2020!BF73</f>
        <v>0</v>
      </c>
      <c r="BD65" s="67" t="str">
        <f ca="1">+IF(MIR_2020!BG73="","-",IF(BF65="No aplica","-",IF(MIR_2020!BG73="Sin avance","Sin avance",IF(MIR_2020!BG73&lt;&gt;"Sin avance",IFERROR(_xlfn.FORMULATEXT(MIR_2020!BG73),CONCATENATE("=",MIR_2020!BG73)),"0"))))</f>
        <v>-</v>
      </c>
      <c r="BE65" s="67">
        <f>+MIR_2020!BH73</f>
        <v>0</v>
      </c>
      <c r="BF65" s="67">
        <f>+MIR_2020!BI73</f>
        <v>0</v>
      </c>
      <c r="BG65" s="67">
        <f>+MIR_2020!BJ73</f>
        <v>0</v>
      </c>
      <c r="BH65" s="77" t="str">
        <f>IF(MIR_2020!BK73="","-",MIR_2020!BK73)</f>
        <v>-</v>
      </c>
      <c r="BI65" s="67">
        <f>+MIR_2020!AH73</f>
        <v>0</v>
      </c>
      <c r="BJ65" s="70" t="str">
        <f ca="1">+IF(MIR_2020!AI73="","-",IF(BL65="No aplica","-",IF(MIR_2020!AI73="Sin avance","Sin avance",IF(MIR_2020!AI73&lt;&gt;"Sin avance",IFERROR(_xlfn.FORMULATEXT(MIR_2020!AI73),CONCATENATE("=",MIR_2020!AI73)),"-"))))</f>
        <v>-</v>
      </c>
      <c r="BK65" s="67">
        <f>+MIR_2020!AJ73</f>
        <v>0</v>
      </c>
      <c r="BL65" s="67">
        <f>+MIR_2020!AK73</f>
        <v>0</v>
      </c>
      <c r="BM65" s="67">
        <f>+MIR_2020!AL73</f>
        <v>0</v>
      </c>
      <c r="BN65" s="77" t="str">
        <f>IF(MIR_2020!AM73="","-",MIR_2020!AM73)</f>
        <v>-</v>
      </c>
      <c r="BO65" s="120" t="str">
        <f>IF(MIR_2020!BL73="","-",MIR_2020!BL73)</f>
        <v>-</v>
      </c>
      <c r="BP65" s="120" t="str">
        <f>IF(MIR_2020!BM73="","-",MIR_2020!BM73)</f>
        <v>-</v>
      </c>
      <c r="BQ65" s="120" t="str">
        <f>IF(MIR_2020!BN73="","-",MIR_2020!BN73)</f>
        <v>-</v>
      </c>
      <c r="BR65" s="120" t="str">
        <f>IF(MIR_2020!BO73="","-",MIR_2020!BO73)</f>
        <v>-</v>
      </c>
      <c r="BS65" s="73" t="str">
        <f>IF(MIR_2020!BP73="","-",MIR_2020!BP73)</f>
        <v>-</v>
      </c>
      <c r="BT65" s="120" t="str">
        <f>IF(MIR_2020!BR73="","-",MIR_2020!BR73)</f>
        <v>-</v>
      </c>
      <c r="BU65" s="120" t="str">
        <f>IF(MIR_2020!BS73="","-",MIR_2020!BS73)</f>
        <v>-</v>
      </c>
      <c r="BV65" s="73" t="str">
        <f>IF(MIR_2020!BT73="","-",MIR_2020!BT73)</f>
        <v>-</v>
      </c>
      <c r="BW65" s="73" t="str">
        <f>IF(MIR_2020!BU73="","-",MIR_2020!BU73)</f>
        <v>-</v>
      </c>
      <c r="BX65" s="73" t="str">
        <f>IF(MIR_2020!BV73="","-",MIR_2020!BV73)</f>
        <v>-</v>
      </c>
      <c r="BY65" s="73" t="str">
        <f>IF(MIR_2020!BW73="","-",MIR_2020!BW73)</f>
        <v>-</v>
      </c>
      <c r="BZ65" s="73" t="str">
        <f>IF(MIR_2020!BX73="","-",MIR_2020!BX73)</f>
        <v>-</v>
      </c>
      <c r="CA65" s="120" t="str">
        <f>IF(MIR_2020!BY73="","-",MIR_2020!BY73)</f>
        <v>-</v>
      </c>
      <c r="CB65" s="120" t="str">
        <f>IF(MIR_2020!BZ73="","-",MIR_2020!BZ73)</f>
        <v>-</v>
      </c>
      <c r="CC65" s="73" t="str">
        <f>IF(MIR_2020!CA73="","-",MIR_2020!CA73)</f>
        <v>-</v>
      </c>
      <c r="CD65" s="73" t="str">
        <f>IF(MIR_2020!CB73="","-",MIR_2020!CB73)</f>
        <v>-</v>
      </c>
      <c r="CE65" s="73" t="str">
        <f>IF(MIR_2020!CC73="","-",MIR_2020!CC73)</f>
        <v>-</v>
      </c>
      <c r="CF65" s="73" t="str">
        <f>IF(MIR_2020!CD73="","-",MIR_2020!CD73)</f>
        <v>-</v>
      </c>
      <c r="CG65" s="73" t="str">
        <f>IF(MIR_2020!CE73="","-",MIR_2020!CE73)</f>
        <v>-</v>
      </c>
      <c r="CH65" s="120" t="str">
        <f>IF(MIR_2020!CF73="","-",MIR_2020!CF73)</f>
        <v>-</v>
      </c>
      <c r="CI65" s="120" t="str">
        <f>IF(MIR_2020!CG73="","-",MIR_2020!CG73)</f>
        <v>-</v>
      </c>
      <c r="CJ65" s="73" t="str">
        <f>IF(MIR_2020!CH73="","-",MIR_2020!CH73)</f>
        <v>-</v>
      </c>
      <c r="CK65" s="73" t="str">
        <f>IF(MIR_2020!CI73="","-",MIR_2020!CI73)</f>
        <v>-</v>
      </c>
      <c r="CL65" s="73" t="str">
        <f>IF(MIR_2020!CJ73="","-",MIR_2020!CJ73)</f>
        <v>-</v>
      </c>
      <c r="CM65" s="73" t="str">
        <f>IF(MIR_2020!CK73="","-",MIR_2020!CK73)</f>
        <v>-</v>
      </c>
      <c r="CN65" s="73" t="str">
        <f>IF(MIR_2020!CL73="","-",MIR_2020!CL73)</f>
        <v>-</v>
      </c>
      <c r="CO65" s="120" t="str">
        <f>IF(MIR_2020!CM73="","-",MIR_2020!CM73)</f>
        <v>-</v>
      </c>
      <c r="CP65" s="120" t="str">
        <f>IF(MIR_2020!CN73="","-",MIR_2020!CN73)</f>
        <v>-</v>
      </c>
      <c r="CQ65" s="73" t="str">
        <f>IF(MIR_2020!CO73="","-",MIR_2020!CO73)</f>
        <v>-</v>
      </c>
      <c r="CR65" s="73" t="str">
        <f>IF(MIR_2020!CP73="","-",MIR_2020!CP73)</f>
        <v>-</v>
      </c>
      <c r="CS65" s="73" t="str">
        <f>IF(MIR_2020!CQ73="","-",MIR_2020!CQ73)</f>
        <v>-</v>
      </c>
      <c r="CT65" s="73" t="str">
        <f>IF(MIR_2020!CR73="","-",MIR_2020!CR73)</f>
        <v>-</v>
      </c>
      <c r="CU65" s="73" t="str">
        <f>IF(MIR_2020!CS73="","-",MIR_2020!CS73)</f>
        <v>-</v>
      </c>
    </row>
    <row r="66" spans="1:99" s="67" customFormat="1" ht="12.75" x14ac:dyDescent="0.3">
      <c r="A66" s="66">
        <f>+VLOOKUP($D66,Catálogos!$A$14:$E$40,5,0)</f>
        <v>2</v>
      </c>
      <c r="B66" s="68" t="str">
        <f>+VLOOKUP(D66,Catálogos!$A$14:$C$40,3,FALSE)</f>
        <v>Promover el pleno ejercicio de los derechos de acceso a la información pública y de protección de datos personales, así como la transparencia y apertura de las instituciones públicas.</v>
      </c>
      <c r="C66" s="68" t="str">
        <f>+VLOOKUP(D66,Catálogos!$A$14:$F$40,6,FALSE)</f>
        <v>Presidencia</v>
      </c>
      <c r="D66" s="67" t="str">
        <f>+MID(MIR_2020!$D$6,1,3)</f>
        <v>170</v>
      </c>
      <c r="E66" s="68" t="str">
        <f>+MID(MIR_2020!$D$6,7,150)</f>
        <v>Dirección General de Comunicación Social y Difusión</v>
      </c>
      <c r="F66" s="67" t="str">
        <f>IF(MIR_2020!B74=0,F65,MIR_2020!B74)</f>
        <v>GOA09</v>
      </c>
      <c r="G66" s="67" t="str">
        <f>IF(MIR_2020!C74=0,G65,MIR_2020!C74)</f>
        <v>Actividad</v>
      </c>
      <c r="H66" s="68" t="str">
        <f>IF(MIR_2020!D74="",H65,MIR_2020!D74)</f>
        <v>2.2 Aplicación de una encuesta institucional de diagnóstico de los instrumentos de comunicación interna y el impacto de sus mensajes entre el personal del Instituto.</v>
      </c>
      <c r="I66" s="68">
        <f>+MIR_2020!E74</f>
        <v>0</v>
      </c>
      <c r="J66" s="68">
        <f>+MIR_2020!F74</f>
        <v>0</v>
      </c>
      <c r="K66" s="68">
        <f>+MIR_2020!G74</f>
        <v>0</v>
      </c>
      <c r="L66" s="68">
        <f>+MIR_2020!H74</f>
        <v>0</v>
      </c>
      <c r="M66" s="68">
        <f>+MIR_2020!I74</f>
        <v>0</v>
      </c>
      <c r="N66" s="68">
        <f>+MIR_2020!J74</f>
        <v>0</v>
      </c>
      <c r="O66" s="68">
        <f>+MIR_2020!K74</f>
        <v>0</v>
      </c>
      <c r="P66" s="68">
        <f>+MIR_2020!L74</f>
        <v>0</v>
      </c>
      <c r="Q66" s="68">
        <f>+MIR_2020!M74</f>
        <v>0</v>
      </c>
      <c r="R66" s="68">
        <f>+MIR_2020!N74</f>
        <v>0</v>
      </c>
      <c r="S66" s="68">
        <f>+MIR_2020!O74</f>
        <v>0</v>
      </c>
      <c r="T66" s="68">
        <f>+MIR_2020!P74</f>
        <v>0</v>
      </c>
      <c r="U66" s="68">
        <f>+MIR_2020!Q74</f>
        <v>0</v>
      </c>
      <c r="V66" s="68" t="str">
        <f>IF(MIR_2020!R74=0,V65,MIR_2020!R74)</f>
        <v>Anual</v>
      </c>
      <c r="W66" s="68" t="str">
        <f>IF(MIR_2020!S74=0,W65,MIR_2020!S74)</f>
        <v>Porcentaje</v>
      </c>
      <c r="X66" s="68">
        <f>+MIR_2020!V74</f>
        <v>0</v>
      </c>
      <c r="Y66" s="68">
        <f>+MIR_2020!W74</f>
        <v>0</v>
      </c>
      <c r="Z66" s="68">
        <f>+MIR_2020!X74</f>
        <v>0</v>
      </c>
      <c r="AA66" s="68" t="str">
        <f>IF(AND(MIR_2020!Y74="",H66=H65),AA65,MIR_2020!Y74)</f>
        <v>Los resultados de la encuesta son obtenidos en tiempo y forma.</v>
      </c>
      <c r="AB66" s="68">
        <f>+MIR_2020!Z74</f>
        <v>0</v>
      </c>
      <c r="AC66" s="68">
        <f>+MIR_2020!AA74</f>
        <v>0</v>
      </c>
      <c r="AD66" s="68">
        <f>+MIR_2020!AB74</f>
        <v>0</v>
      </c>
      <c r="AE66" s="76">
        <f>+MIR_2020!AC74</f>
        <v>0</v>
      </c>
      <c r="AF66" s="76">
        <f>+MIR_2020!AD74</f>
        <v>0</v>
      </c>
      <c r="AG66" s="67">
        <f>+MIR_2020!AE74</f>
        <v>0</v>
      </c>
      <c r="AH66" s="67">
        <f>+MIR_2020!AF74</f>
        <v>0</v>
      </c>
      <c r="AI66" s="67">
        <f>+MIR_2020!AG74</f>
        <v>0</v>
      </c>
      <c r="AJ66" s="67">
        <f>+MIR_2020!AH74</f>
        <v>0</v>
      </c>
      <c r="AK66" s="67">
        <f>+MIR_2020!AN74</f>
        <v>0</v>
      </c>
      <c r="AL66" s="67" t="str">
        <f ca="1">IF(MIR_2020!AO74="","-",IF(AN66="No aplica","-",IF(MIR_2020!AO74="Sin avance","Sin avance",IF(MIR_2020!AO74&lt;&gt;"Sin avance",IFERROR(_xlfn.FORMULATEXT(MIR_2020!AO74),CONCATENATE("=",MIR_2020!AO74)),"0"))))</f>
        <v>-</v>
      </c>
      <c r="AM66" s="67">
        <f>+MIR_2020!AP74</f>
        <v>0</v>
      </c>
      <c r="AN66" s="67">
        <f>+MIR_2020!AQ74</f>
        <v>0</v>
      </c>
      <c r="AO66" s="67">
        <f>+MIR_2020!AR74</f>
        <v>0</v>
      </c>
      <c r="AP66" s="77" t="str">
        <f>IF(MIR_2020!AS74="","-",MIR_2020!AS74)</f>
        <v>-</v>
      </c>
      <c r="AQ66" s="67">
        <f>+MIR_2020!AT74</f>
        <v>0</v>
      </c>
      <c r="AR66" s="67" t="str">
        <f ca="1">+IF(MIR_2020!AU74="","-",IF(AT66="No aplica","-",IF(MIR_2020!AU74="Sin avance","Sin avance",IF(MIR_2020!AU74&lt;&gt;"Sin avance",IFERROR(_xlfn.FORMULATEXT(MIR_2020!AU74),CONCATENATE("=",MIR_2020!AU74)),"0"))))</f>
        <v>-</v>
      </c>
      <c r="AS66" s="67">
        <f>+MIR_2020!AV74</f>
        <v>0</v>
      </c>
      <c r="AT66" s="67">
        <f>+MIR_2020!AW74</f>
        <v>0</v>
      </c>
      <c r="AU66" s="67">
        <f>+MIR_2020!AX74</f>
        <v>0</v>
      </c>
      <c r="AV66" s="77" t="str">
        <f>IF(MIR_2020!AY74="","-",MIR_2020!AY74)</f>
        <v>-</v>
      </c>
      <c r="AW66" s="67">
        <f>+MIR_2020!AZ74</f>
        <v>0</v>
      </c>
      <c r="AX66" s="69" t="str">
        <f ca="1">+IF(MIR_2020!BA74="","-",IF(AZ66="No aplica","-",IF(MIR_2020!BA74="Sin avance","Sin avance",IF(MIR_2020!BA74&lt;&gt;"Sin avance",IFERROR(_xlfn.FORMULATEXT(MIR_2020!BA74),CONCATENATE("=",MIR_2020!BA74)),"0"))))</f>
        <v>-</v>
      </c>
      <c r="AY66" s="67">
        <f>+MIR_2020!BB74</f>
        <v>0</v>
      </c>
      <c r="AZ66" s="67">
        <f>+MIR_2020!BC74</f>
        <v>0</v>
      </c>
      <c r="BA66" s="67">
        <f>+MIR_2020!BD74</f>
        <v>0</v>
      </c>
      <c r="BB66" s="77" t="str">
        <f>IF(MIR_2020!BE74="","-",MIR_2020!BE74)</f>
        <v>-</v>
      </c>
      <c r="BC66" s="67">
        <f>+MIR_2020!BF74</f>
        <v>0</v>
      </c>
      <c r="BD66" s="67" t="str">
        <f ca="1">+IF(MIR_2020!BG74="","-",IF(BF66="No aplica","-",IF(MIR_2020!BG74="Sin avance","Sin avance",IF(MIR_2020!BG74&lt;&gt;"Sin avance",IFERROR(_xlfn.FORMULATEXT(MIR_2020!BG74),CONCATENATE("=",MIR_2020!BG74)),"0"))))</f>
        <v>-</v>
      </c>
      <c r="BE66" s="67">
        <f>+MIR_2020!BH74</f>
        <v>0</v>
      </c>
      <c r="BF66" s="67">
        <f>+MIR_2020!BI74</f>
        <v>0</v>
      </c>
      <c r="BG66" s="67">
        <f>+MIR_2020!BJ74</f>
        <v>0</v>
      </c>
      <c r="BH66" s="77" t="str">
        <f>IF(MIR_2020!BK74="","-",MIR_2020!BK74)</f>
        <v>-</v>
      </c>
      <c r="BI66" s="67">
        <f>+MIR_2020!AH74</f>
        <v>0</v>
      </c>
      <c r="BJ66" s="70" t="str">
        <f ca="1">+IF(MIR_2020!AI74="","-",IF(BL66="No aplica","-",IF(MIR_2020!AI74="Sin avance","Sin avance",IF(MIR_2020!AI74&lt;&gt;"Sin avance",IFERROR(_xlfn.FORMULATEXT(MIR_2020!AI74),CONCATENATE("=",MIR_2020!AI74)),"-"))))</f>
        <v>-</v>
      </c>
      <c r="BK66" s="67">
        <f>+MIR_2020!AJ74</f>
        <v>0</v>
      </c>
      <c r="BL66" s="67">
        <f>+MIR_2020!AK74</f>
        <v>0</v>
      </c>
      <c r="BM66" s="67">
        <f>+MIR_2020!AL74</f>
        <v>0</v>
      </c>
      <c r="BN66" s="77" t="str">
        <f>IF(MIR_2020!AM74="","-",MIR_2020!AM74)</f>
        <v>-</v>
      </c>
      <c r="BO66" s="120" t="str">
        <f>IF(MIR_2020!BL74="","-",MIR_2020!BL74)</f>
        <v>-</v>
      </c>
      <c r="BP66" s="120" t="str">
        <f>IF(MIR_2020!BM74="","-",MIR_2020!BM74)</f>
        <v>-</v>
      </c>
      <c r="BQ66" s="120" t="str">
        <f>IF(MIR_2020!BN74="","-",MIR_2020!BN74)</f>
        <v>-</v>
      </c>
      <c r="BR66" s="120" t="str">
        <f>IF(MIR_2020!BO74="","-",MIR_2020!BO74)</f>
        <v>-</v>
      </c>
      <c r="BS66" s="73" t="str">
        <f>IF(MIR_2020!BP74="","-",MIR_2020!BP74)</f>
        <v>-</v>
      </c>
      <c r="BT66" s="120" t="str">
        <f>IF(MIR_2020!BR74="","-",MIR_2020!BR74)</f>
        <v>-</v>
      </c>
      <c r="BU66" s="120" t="str">
        <f>IF(MIR_2020!BS74="","-",MIR_2020!BS74)</f>
        <v>-</v>
      </c>
      <c r="BV66" s="73" t="str">
        <f>IF(MIR_2020!BT74="","-",MIR_2020!BT74)</f>
        <v>-</v>
      </c>
      <c r="BW66" s="73" t="str">
        <f>IF(MIR_2020!BU74="","-",MIR_2020!BU74)</f>
        <v>-</v>
      </c>
      <c r="BX66" s="73" t="str">
        <f>IF(MIR_2020!BV74="","-",MIR_2020!BV74)</f>
        <v>-</v>
      </c>
      <c r="BY66" s="73" t="str">
        <f>IF(MIR_2020!BW74="","-",MIR_2020!BW74)</f>
        <v>-</v>
      </c>
      <c r="BZ66" s="73" t="str">
        <f>IF(MIR_2020!BX74="","-",MIR_2020!BX74)</f>
        <v>-</v>
      </c>
      <c r="CA66" s="120" t="str">
        <f>IF(MIR_2020!BY74="","-",MIR_2020!BY74)</f>
        <v>-</v>
      </c>
      <c r="CB66" s="120" t="str">
        <f>IF(MIR_2020!BZ74="","-",MIR_2020!BZ74)</f>
        <v>-</v>
      </c>
      <c r="CC66" s="73" t="str">
        <f>IF(MIR_2020!CA74="","-",MIR_2020!CA74)</f>
        <v>-</v>
      </c>
      <c r="CD66" s="73" t="str">
        <f>IF(MIR_2020!CB74="","-",MIR_2020!CB74)</f>
        <v>-</v>
      </c>
      <c r="CE66" s="73" t="str">
        <f>IF(MIR_2020!CC74="","-",MIR_2020!CC74)</f>
        <v>-</v>
      </c>
      <c r="CF66" s="73" t="str">
        <f>IF(MIR_2020!CD74="","-",MIR_2020!CD74)</f>
        <v>-</v>
      </c>
      <c r="CG66" s="73" t="str">
        <f>IF(MIR_2020!CE74="","-",MIR_2020!CE74)</f>
        <v>-</v>
      </c>
      <c r="CH66" s="120" t="str">
        <f>IF(MIR_2020!CF74="","-",MIR_2020!CF74)</f>
        <v>-</v>
      </c>
      <c r="CI66" s="120" t="str">
        <f>IF(MIR_2020!CG74="","-",MIR_2020!CG74)</f>
        <v>-</v>
      </c>
      <c r="CJ66" s="73" t="str">
        <f>IF(MIR_2020!CH74="","-",MIR_2020!CH74)</f>
        <v>-</v>
      </c>
      <c r="CK66" s="73" t="str">
        <f>IF(MIR_2020!CI74="","-",MIR_2020!CI74)</f>
        <v>-</v>
      </c>
      <c r="CL66" s="73" t="str">
        <f>IF(MIR_2020!CJ74="","-",MIR_2020!CJ74)</f>
        <v>-</v>
      </c>
      <c r="CM66" s="73" t="str">
        <f>IF(MIR_2020!CK74="","-",MIR_2020!CK74)</f>
        <v>-</v>
      </c>
      <c r="CN66" s="73" t="str">
        <f>IF(MIR_2020!CL74="","-",MIR_2020!CL74)</f>
        <v>-</v>
      </c>
      <c r="CO66" s="120" t="str">
        <f>IF(MIR_2020!CM74="","-",MIR_2020!CM74)</f>
        <v>-</v>
      </c>
      <c r="CP66" s="120" t="str">
        <f>IF(MIR_2020!CN74="","-",MIR_2020!CN74)</f>
        <v>-</v>
      </c>
      <c r="CQ66" s="73" t="str">
        <f>IF(MIR_2020!CO74="","-",MIR_2020!CO74)</f>
        <v>-</v>
      </c>
      <c r="CR66" s="73" t="str">
        <f>IF(MIR_2020!CP74="","-",MIR_2020!CP74)</f>
        <v>-</v>
      </c>
      <c r="CS66" s="73" t="str">
        <f>IF(MIR_2020!CQ74="","-",MIR_2020!CQ74)</f>
        <v>-</v>
      </c>
      <c r="CT66" s="73" t="str">
        <f>IF(MIR_2020!CR74="","-",MIR_2020!CR74)</f>
        <v>-</v>
      </c>
      <c r="CU66" s="73" t="str">
        <f>IF(MIR_2020!CS74="","-",MIR_2020!CS74)</f>
        <v>-</v>
      </c>
    </row>
    <row r="67" spans="1:99" s="67" customFormat="1" ht="12.75" x14ac:dyDescent="0.3">
      <c r="A67" s="66">
        <f>+VLOOKUP($D67,Catálogos!$A$14:$E$40,5,0)</f>
        <v>2</v>
      </c>
      <c r="B67" s="68" t="str">
        <f>+VLOOKUP(D67,Catálogos!$A$14:$C$40,3,FALSE)</f>
        <v>Promover el pleno ejercicio de los derechos de acceso a la información pública y de protección de datos personales, así como la transparencia y apertura de las instituciones públicas.</v>
      </c>
      <c r="C67" s="68" t="str">
        <f>+VLOOKUP(D67,Catálogos!$A$14:$F$40,6,FALSE)</f>
        <v>Presidencia</v>
      </c>
      <c r="D67" s="67" t="str">
        <f>+MID(MIR_2020!$D$6,1,3)</f>
        <v>170</v>
      </c>
      <c r="E67" s="68" t="str">
        <f>+MID(MIR_2020!$D$6,7,150)</f>
        <v>Dirección General de Comunicación Social y Difusión</v>
      </c>
      <c r="F67" s="67" t="str">
        <f>IF(MIR_2020!B75=0,F66,MIR_2020!B75)</f>
        <v>GOA09</v>
      </c>
      <c r="G67" s="67" t="str">
        <f>IF(MIR_2020!C75=0,G66,MIR_2020!C75)</f>
        <v>Actividad</v>
      </c>
      <c r="H67" s="68" t="str">
        <f>IF(MIR_2020!D75="",H66,MIR_2020!D75)</f>
        <v>2.2 Aplicación de una encuesta institucional de diagnóstico de los instrumentos de comunicación interna y el impacto de sus mensajes entre el personal del Instituto.</v>
      </c>
      <c r="I67" s="68">
        <f>+MIR_2020!E75</f>
        <v>0</v>
      </c>
      <c r="J67" s="68">
        <f>+MIR_2020!F75</f>
        <v>0</v>
      </c>
      <c r="K67" s="68">
        <f>+MIR_2020!G75</f>
        <v>0</v>
      </c>
      <c r="L67" s="68">
        <f>+MIR_2020!H75</f>
        <v>0</v>
      </c>
      <c r="M67" s="68">
        <f>+MIR_2020!I75</f>
        <v>0</v>
      </c>
      <c r="N67" s="68">
        <f>+MIR_2020!J75</f>
        <v>0</v>
      </c>
      <c r="O67" s="68">
        <f>+MIR_2020!K75</f>
        <v>0</v>
      </c>
      <c r="P67" s="68">
        <f>+MIR_2020!L75</f>
        <v>0</v>
      </c>
      <c r="Q67" s="68">
        <f>+MIR_2020!M75</f>
        <v>0</v>
      </c>
      <c r="R67" s="68">
        <f>+MIR_2020!N75</f>
        <v>0</v>
      </c>
      <c r="S67" s="68">
        <f>+MIR_2020!O75</f>
        <v>0</v>
      </c>
      <c r="T67" s="68">
        <f>+MIR_2020!P75</f>
        <v>0</v>
      </c>
      <c r="U67" s="68">
        <f>+MIR_2020!Q75</f>
        <v>0</v>
      </c>
      <c r="V67" s="68" t="str">
        <f>IF(MIR_2020!R75=0,V66,MIR_2020!R75)</f>
        <v>Anual</v>
      </c>
      <c r="W67" s="68" t="str">
        <f>IF(MIR_2020!S75=0,W66,MIR_2020!S75)</f>
        <v>Porcentaje</v>
      </c>
      <c r="X67" s="68">
        <f>+MIR_2020!V75</f>
        <v>0</v>
      </c>
      <c r="Y67" s="68">
        <f>+MIR_2020!W75</f>
        <v>0</v>
      </c>
      <c r="Z67" s="68">
        <f>+MIR_2020!X75</f>
        <v>0</v>
      </c>
      <c r="AA67" s="68" t="str">
        <f>IF(AND(MIR_2020!Y75="",H67=H66),AA66,MIR_2020!Y75)</f>
        <v>Los resultados de la encuesta son obtenidos en tiempo y forma.</v>
      </c>
      <c r="AB67" s="68">
        <f>+MIR_2020!Z75</f>
        <v>0</v>
      </c>
      <c r="AC67" s="68">
        <f>+MIR_2020!AA75</f>
        <v>0</v>
      </c>
      <c r="AD67" s="68">
        <f>+MIR_2020!AB75</f>
        <v>0</v>
      </c>
      <c r="AE67" s="76">
        <f>+MIR_2020!AC75</f>
        <v>0</v>
      </c>
      <c r="AF67" s="76">
        <f>+MIR_2020!AD75</f>
        <v>0</v>
      </c>
      <c r="AG67" s="67">
        <f>+MIR_2020!AE75</f>
        <v>0</v>
      </c>
      <c r="AH67" s="67">
        <f>+MIR_2020!AF75</f>
        <v>0</v>
      </c>
      <c r="AI67" s="67">
        <f>+MIR_2020!AG75</f>
        <v>0</v>
      </c>
      <c r="AJ67" s="67">
        <f>+MIR_2020!AH75</f>
        <v>0</v>
      </c>
      <c r="AK67" s="67">
        <f>+MIR_2020!AN75</f>
        <v>0</v>
      </c>
      <c r="AL67" s="67" t="str">
        <f ca="1">IF(MIR_2020!AO75="","-",IF(AN67="No aplica","-",IF(MIR_2020!AO75="Sin avance","Sin avance",IF(MIR_2020!AO75&lt;&gt;"Sin avance",IFERROR(_xlfn.FORMULATEXT(MIR_2020!AO75),CONCATENATE("=",MIR_2020!AO75)),"0"))))</f>
        <v>-</v>
      </c>
      <c r="AM67" s="67">
        <f>+MIR_2020!AP75</f>
        <v>0</v>
      </c>
      <c r="AN67" s="67">
        <f>+MIR_2020!AQ75</f>
        <v>0</v>
      </c>
      <c r="AO67" s="67">
        <f>+MIR_2020!AR75</f>
        <v>0</v>
      </c>
      <c r="AP67" s="77" t="str">
        <f>IF(MIR_2020!AS75="","-",MIR_2020!AS75)</f>
        <v>-</v>
      </c>
      <c r="AQ67" s="67">
        <f>+MIR_2020!AT75</f>
        <v>0</v>
      </c>
      <c r="AR67" s="67" t="str">
        <f ca="1">+IF(MIR_2020!AU75="","-",IF(AT67="No aplica","-",IF(MIR_2020!AU75="Sin avance","Sin avance",IF(MIR_2020!AU75&lt;&gt;"Sin avance",IFERROR(_xlfn.FORMULATEXT(MIR_2020!AU75),CONCATENATE("=",MIR_2020!AU75)),"0"))))</f>
        <v>-</v>
      </c>
      <c r="AS67" s="67">
        <f>+MIR_2020!AV75</f>
        <v>0</v>
      </c>
      <c r="AT67" s="67">
        <f>+MIR_2020!AW75</f>
        <v>0</v>
      </c>
      <c r="AU67" s="67">
        <f>+MIR_2020!AX75</f>
        <v>0</v>
      </c>
      <c r="AV67" s="77" t="str">
        <f>IF(MIR_2020!AY75="","-",MIR_2020!AY75)</f>
        <v>-</v>
      </c>
      <c r="AW67" s="67">
        <f>+MIR_2020!AZ75</f>
        <v>0</v>
      </c>
      <c r="AX67" s="69" t="str">
        <f ca="1">+IF(MIR_2020!BA75="","-",IF(AZ67="No aplica","-",IF(MIR_2020!BA75="Sin avance","Sin avance",IF(MIR_2020!BA75&lt;&gt;"Sin avance",IFERROR(_xlfn.FORMULATEXT(MIR_2020!BA75),CONCATENATE("=",MIR_2020!BA75)),"0"))))</f>
        <v>-</v>
      </c>
      <c r="AY67" s="67">
        <f>+MIR_2020!BB75</f>
        <v>0</v>
      </c>
      <c r="AZ67" s="67">
        <f>+MIR_2020!BC75</f>
        <v>0</v>
      </c>
      <c r="BA67" s="67">
        <f>+MIR_2020!BD75</f>
        <v>0</v>
      </c>
      <c r="BB67" s="77" t="str">
        <f>IF(MIR_2020!BE75="","-",MIR_2020!BE75)</f>
        <v>-</v>
      </c>
      <c r="BC67" s="67">
        <f>+MIR_2020!BF75</f>
        <v>0</v>
      </c>
      <c r="BD67" s="67" t="str">
        <f ca="1">+IF(MIR_2020!BG75="","-",IF(BF67="No aplica","-",IF(MIR_2020!BG75="Sin avance","Sin avance",IF(MIR_2020!BG75&lt;&gt;"Sin avance",IFERROR(_xlfn.FORMULATEXT(MIR_2020!BG75),CONCATENATE("=",MIR_2020!BG75)),"0"))))</f>
        <v>-</v>
      </c>
      <c r="BE67" s="67">
        <f>+MIR_2020!BH75</f>
        <v>0</v>
      </c>
      <c r="BF67" s="67">
        <f>+MIR_2020!BI75</f>
        <v>0</v>
      </c>
      <c r="BG67" s="67">
        <f>+MIR_2020!BJ75</f>
        <v>0</v>
      </c>
      <c r="BH67" s="77" t="str">
        <f>IF(MIR_2020!BK75="","-",MIR_2020!BK75)</f>
        <v>-</v>
      </c>
      <c r="BI67" s="67">
        <f>+MIR_2020!AH75</f>
        <v>0</v>
      </c>
      <c r="BJ67" s="70" t="str">
        <f ca="1">+IF(MIR_2020!AI75="","-",IF(BL67="No aplica","-",IF(MIR_2020!AI75="Sin avance","Sin avance",IF(MIR_2020!AI75&lt;&gt;"Sin avance",IFERROR(_xlfn.FORMULATEXT(MIR_2020!AI75),CONCATENATE("=",MIR_2020!AI75)),"-"))))</f>
        <v>-</v>
      </c>
      <c r="BK67" s="67">
        <f>+MIR_2020!AJ75</f>
        <v>0</v>
      </c>
      <c r="BL67" s="67">
        <f>+MIR_2020!AK75</f>
        <v>0</v>
      </c>
      <c r="BM67" s="67">
        <f>+MIR_2020!AL75</f>
        <v>0</v>
      </c>
      <c r="BN67" s="77" t="str">
        <f>IF(MIR_2020!AM75="","-",MIR_2020!AM75)</f>
        <v>-</v>
      </c>
      <c r="BO67" s="120" t="str">
        <f>IF(MIR_2020!BL75="","-",MIR_2020!BL75)</f>
        <v>-</v>
      </c>
      <c r="BP67" s="120" t="str">
        <f>IF(MIR_2020!BM75="","-",MIR_2020!BM75)</f>
        <v>-</v>
      </c>
      <c r="BQ67" s="120" t="str">
        <f>IF(MIR_2020!BN75="","-",MIR_2020!BN75)</f>
        <v>-</v>
      </c>
      <c r="BR67" s="120" t="str">
        <f>IF(MIR_2020!BO75="","-",MIR_2020!BO75)</f>
        <v>-</v>
      </c>
      <c r="BS67" s="73" t="str">
        <f>IF(MIR_2020!BP75="","-",MIR_2020!BP75)</f>
        <v>-</v>
      </c>
      <c r="BT67" s="120" t="str">
        <f>IF(MIR_2020!BR75="","-",MIR_2020!BR75)</f>
        <v>-</v>
      </c>
      <c r="BU67" s="120" t="str">
        <f>IF(MIR_2020!BS75="","-",MIR_2020!BS75)</f>
        <v>-</v>
      </c>
      <c r="BV67" s="73" t="str">
        <f>IF(MIR_2020!BT75="","-",MIR_2020!BT75)</f>
        <v>-</v>
      </c>
      <c r="BW67" s="73" t="str">
        <f>IF(MIR_2020!BU75="","-",MIR_2020!BU75)</f>
        <v>-</v>
      </c>
      <c r="BX67" s="73" t="str">
        <f>IF(MIR_2020!BV75="","-",MIR_2020!BV75)</f>
        <v>-</v>
      </c>
      <c r="BY67" s="73" t="str">
        <f>IF(MIR_2020!BW75="","-",MIR_2020!BW75)</f>
        <v>-</v>
      </c>
      <c r="BZ67" s="73" t="str">
        <f>IF(MIR_2020!BX75="","-",MIR_2020!BX75)</f>
        <v>-</v>
      </c>
      <c r="CA67" s="120" t="str">
        <f>IF(MIR_2020!BY75="","-",MIR_2020!BY75)</f>
        <v>-</v>
      </c>
      <c r="CB67" s="120" t="str">
        <f>IF(MIR_2020!BZ75="","-",MIR_2020!BZ75)</f>
        <v>-</v>
      </c>
      <c r="CC67" s="73" t="str">
        <f>IF(MIR_2020!CA75="","-",MIR_2020!CA75)</f>
        <v>-</v>
      </c>
      <c r="CD67" s="73" t="str">
        <f>IF(MIR_2020!CB75="","-",MIR_2020!CB75)</f>
        <v>-</v>
      </c>
      <c r="CE67" s="73" t="str">
        <f>IF(MIR_2020!CC75="","-",MIR_2020!CC75)</f>
        <v>-</v>
      </c>
      <c r="CF67" s="73" t="str">
        <f>IF(MIR_2020!CD75="","-",MIR_2020!CD75)</f>
        <v>-</v>
      </c>
      <c r="CG67" s="73" t="str">
        <f>IF(MIR_2020!CE75="","-",MIR_2020!CE75)</f>
        <v>-</v>
      </c>
      <c r="CH67" s="120" t="str">
        <f>IF(MIR_2020!CF75="","-",MIR_2020!CF75)</f>
        <v>-</v>
      </c>
      <c r="CI67" s="120" t="str">
        <f>IF(MIR_2020!CG75="","-",MIR_2020!CG75)</f>
        <v>-</v>
      </c>
      <c r="CJ67" s="73" t="str">
        <f>IF(MIR_2020!CH75="","-",MIR_2020!CH75)</f>
        <v>-</v>
      </c>
      <c r="CK67" s="73" t="str">
        <f>IF(MIR_2020!CI75="","-",MIR_2020!CI75)</f>
        <v>-</v>
      </c>
      <c r="CL67" s="73" t="str">
        <f>IF(MIR_2020!CJ75="","-",MIR_2020!CJ75)</f>
        <v>-</v>
      </c>
      <c r="CM67" s="73" t="str">
        <f>IF(MIR_2020!CK75="","-",MIR_2020!CK75)</f>
        <v>-</v>
      </c>
      <c r="CN67" s="73" t="str">
        <f>IF(MIR_2020!CL75="","-",MIR_2020!CL75)</f>
        <v>-</v>
      </c>
      <c r="CO67" s="120" t="str">
        <f>IF(MIR_2020!CM75="","-",MIR_2020!CM75)</f>
        <v>-</v>
      </c>
      <c r="CP67" s="120" t="str">
        <f>IF(MIR_2020!CN75="","-",MIR_2020!CN75)</f>
        <v>-</v>
      </c>
      <c r="CQ67" s="73" t="str">
        <f>IF(MIR_2020!CO75="","-",MIR_2020!CO75)</f>
        <v>-</v>
      </c>
      <c r="CR67" s="73" t="str">
        <f>IF(MIR_2020!CP75="","-",MIR_2020!CP75)</f>
        <v>-</v>
      </c>
      <c r="CS67" s="73" t="str">
        <f>IF(MIR_2020!CQ75="","-",MIR_2020!CQ75)</f>
        <v>-</v>
      </c>
      <c r="CT67" s="73" t="str">
        <f>IF(MIR_2020!CR75="","-",MIR_2020!CR75)</f>
        <v>-</v>
      </c>
      <c r="CU67" s="73" t="str">
        <f>IF(MIR_2020!CS75="","-",MIR_2020!CS75)</f>
        <v>-</v>
      </c>
    </row>
    <row r="68" spans="1:99" s="67" customFormat="1" ht="12.75" x14ac:dyDescent="0.3">
      <c r="A68" s="66">
        <f>+VLOOKUP($D68,Catálogos!$A$14:$E$40,5,0)</f>
        <v>2</v>
      </c>
      <c r="B68" s="68" t="str">
        <f>+VLOOKUP(D68,Catálogos!$A$14:$C$40,3,FALSE)</f>
        <v>Promover el pleno ejercicio de los derechos de acceso a la información pública y de protección de datos personales, así como la transparencia y apertura de las instituciones públicas.</v>
      </c>
      <c r="C68" s="68" t="str">
        <f>+VLOOKUP(D68,Catálogos!$A$14:$F$40,6,FALSE)</f>
        <v>Presidencia</v>
      </c>
      <c r="D68" s="67" t="str">
        <f>+MID(MIR_2020!$D$6,1,3)</f>
        <v>170</v>
      </c>
      <c r="E68" s="68" t="str">
        <f>+MID(MIR_2020!$D$6,7,150)</f>
        <v>Dirección General de Comunicación Social y Difusión</v>
      </c>
      <c r="F68" s="67" t="str">
        <f>IF(MIR_2020!B76=0,F67,MIR_2020!B76)</f>
        <v>GOA09</v>
      </c>
      <c r="G68" s="67" t="str">
        <f>IF(MIR_2020!C76=0,G67,MIR_2020!C76)</f>
        <v>Actividad</v>
      </c>
      <c r="H68" s="68" t="str">
        <f>IF(MIR_2020!D76="",H67,MIR_2020!D76)</f>
        <v>2.2 Aplicación de una encuesta institucional de diagnóstico de los instrumentos de comunicación interna y el impacto de sus mensajes entre el personal del Instituto.</v>
      </c>
      <c r="I68" s="68">
        <f>+MIR_2020!E76</f>
        <v>0</v>
      </c>
      <c r="J68" s="68">
        <f>+MIR_2020!F76</f>
        <v>0</v>
      </c>
      <c r="K68" s="68">
        <f>+MIR_2020!G76</f>
        <v>0</v>
      </c>
      <c r="L68" s="68">
        <f>+MIR_2020!H76</f>
        <v>0</v>
      </c>
      <c r="M68" s="68">
        <f>+MIR_2020!I76</f>
        <v>0</v>
      </c>
      <c r="N68" s="68">
        <f>+MIR_2020!J76</f>
        <v>0</v>
      </c>
      <c r="O68" s="68">
        <f>+MIR_2020!K76</f>
        <v>0</v>
      </c>
      <c r="P68" s="68">
        <f>+MIR_2020!L76</f>
        <v>0</v>
      </c>
      <c r="Q68" s="68">
        <f>+MIR_2020!M76</f>
        <v>0</v>
      </c>
      <c r="R68" s="68">
        <f>+MIR_2020!N76</f>
        <v>0</v>
      </c>
      <c r="S68" s="68">
        <f>+MIR_2020!O76</f>
        <v>0</v>
      </c>
      <c r="T68" s="68">
        <f>+MIR_2020!P76</f>
        <v>0</v>
      </c>
      <c r="U68" s="68">
        <f>+MIR_2020!Q76</f>
        <v>0</v>
      </c>
      <c r="V68" s="68" t="str">
        <f>IF(MIR_2020!R76=0,V67,MIR_2020!R76)</f>
        <v>Anual</v>
      </c>
      <c r="W68" s="68" t="str">
        <f>IF(MIR_2020!S76=0,W67,MIR_2020!S76)</f>
        <v>Porcentaje</v>
      </c>
      <c r="X68" s="68">
        <f>+MIR_2020!V76</f>
        <v>0</v>
      </c>
      <c r="Y68" s="68">
        <f>+MIR_2020!W76</f>
        <v>0</v>
      </c>
      <c r="Z68" s="68">
        <f>+MIR_2020!X76</f>
        <v>0</v>
      </c>
      <c r="AA68" s="68" t="str">
        <f>IF(AND(MIR_2020!Y76="",H68=H67),AA67,MIR_2020!Y76)</f>
        <v>Los resultados de la encuesta son obtenidos en tiempo y forma.</v>
      </c>
      <c r="AB68" s="68">
        <f>+MIR_2020!Z76</f>
        <v>0</v>
      </c>
      <c r="AC68" s="68">
        <f>+MIR_2020!AA76</f>
        <v>0</v>
      </c>
      <c r="AD68" s="68">
        <f>+MIR_2020!AB76</f>
        <v>0</v>
      </c>
      <c r="AE68" s="76">
        <f>+MIR_2020!AC76</f>
        <v>0</v>
      </c>
      <c r="AF68" s="76">
        <f>+MIR_2020!AD76</f>
        <v>0</v>
      </c>
      <c r="AG68" s="67">
        <f>+MIR_2020!AE76</f>
        <v>0</v>
      </c>
      <c r="AH68" s="67">
        <f>+MIR_2020!AF76</f>
        <v>0</v>
      </c>
      <c r="AI68" s="67">
        <f>+MIR_2020!AG76</f>
        <v>0</v>
      </c>
      <c r="AJ68" s="67">
        <f>+MIR_2020!AH76</f>
        <v>0</v>
      </c>
      <c r="AK68" s="67">
        <f>+MIR_2020!AN76</f>
        <v>0</v>
      </c>
      <c r="AL68" s="67" t="str">
        <f ca="1">IF(MIR_2020!AO76="","-",IF(AN68="No aplica","-",IF(MIR_2020!AO76="Sin avance","Sin avance",IF(MIR_2020!AO76&lt;&gt;"Sin avance",IFERROR(_xlfn.FORMULATEXT(MIR_2020!AO76),CONCATENATE("=",MIR_2020!AO76)),"0"))))</f>
        <v>-</v>
      </c>
      <c r="AM68" s="67">
        <f>+MIR_2020!AP76</f>
        <v>0</v>
      </c>
      <c r="AN68" s="67">
        <f>+MIR_2020!AQ76</f>
        <v>0</v>
      </c>
      <c r="AO68" s="67">
        <f>+MIR_2020!AR76</f>
        <v>0</v>
      </c>
      <c r="AP68" s="77" t="str">
        <f>IF(MIR_2020!AS76="","-",MIR_2020!AS76)</f>
        <v>-</v>
      </c>
      <c r="AQ68" s="67">
        <f>+MIR_2020!AT76</f>
        <v>0</v>
      </c>
      <c r="AR68" s="67" t="str">
        <f ca="1">+IF(MIR_2020!AU76="","-",IF(AT68="No aplica","-",IF(MIR_2020!AU76="Sin avance","Sin avance",IF(MIR_2020!AU76&lt;&gt;"Sin avance",IFERROR(_xlfn.FORMULATEXT(MIR_2020!AU76),CONCATENATE("=",MIR_2020!AU76)),"0"))))</f>
        <v>-</v>
      </c>
      <c r="AS68" s="67">
        <f>+MIR_2020!AV76</f>
        <v>0</v>
      </c>
      <c r="AT68" s="67">
        <f>+MIR_2020!AW76</f>
        <v>0</v>
      </c>
      <c r="AU68" s="67">
        <f>+MIR_2020!AX76</f>
        <v>0</v>
      </c>
      <c r="AV68" s="77" t="str">
        <f>IF(MIR_2020!AY76="","-",MIR_2020!AY76)</f>
        <v>-</v>
      </c>
      <c r="AW68" s="67">
        <f>+MIR_2020!AZ76</f>
        <v>0</v>
      </c>
      <c r="AX68" s="69" t="str">
        <f ca="1">+IF(MIR_2020!BA76="","-",IF(AZ68="No aplica","-",IF(MIR_2020!BA76="Sin avance","Sin avance",IF(MIR_2020!BA76&lt;&gt;"Sin avance",IFERROR(_xlfn.FORMULATEXT(MIR_2020!BA76),CONCATENATE("=",MIR_2020!BA76)),"0"))))</f>
        <v>-</v>
      </c>
      <c r="AY68" s="67">
        <f>+MIR_2020!BB76</f>
        <v>0</v>
      </c>
      <c r="AZ68" s="67">
        <f>+MIR_2020!BC76</f>
        <v>0</v>
      </c>
      <c r="BA68" s="67">
        <f>+MIR_2020!BD76</f>
        <v>0</v>
      </c>
      <c r="BB68" s="77" t="str">
        <f>IF(MIR_2020!BE76="","-",MIR_2020!BE76)</f>
        <v>-</v>
      </c>
      <c r="BC68" s="67">
        <f>+MIR_2020!BF76</f>
        <v>0</v>
      </c>
      <c r="BD68" s="67" t="str">
        <f ca="1">+IF(MIR_2020!BG76="","-",IF(BF68="No aplica","-",IF(MIR_2020!BG76="Sin avance","Sin avance",IF(MIR_2020!BG76&lt;&gt;"Sin avance",IFERROR(_xlfn.FORMULATEXT(MIR_2020!BG76),CONCATENATE("=",MIR_2020!BG76)),"0"))))</f>
        <v>-</v>
      </c>
      <c r="BE68" s="67">
        <f>+MIR_2020!BH76</f>
        <v>0</v>
      </c>
      <c r="BF68" s="67">
        <f>+MIR_2020!BI76</f>
        <v>0</v>
      </c>
      <c r="BG68" s="67">
        <f>+MIR_2020!BJ76</f>
        <v>0</v>
      </c>
      <c r="BH68" s="77" t="str">
        <f>IF(MIR_2020!BK76="","-",MIR_2020!BK76)</f>
        <v>-</v>
      </c>
      <c r="BI68" s="67">
        <f>+MIR_2020!AH76</f>
        <v>0</v>
      </c>
      <c r="BJ68" s="70" t="str">
        <f ca="1">+IF(MIR_2020!AI76="","-",IF(BL68="No aplica","-",IF(MIR_2020!AI76="Sin avance","Sin avance",IF(MIR_2020!AI76&lt;&gt;"Sin avance",IFERROR(_xlfn.FORMULATEXT(MIR_2020!AI76),CONCATENATE("=",MIR_2020!AI76)),"-"))))</f>
        <v>-</v>
      </c>
      <c r="BK68" s="67">
        <f>+MIR_2020!AJ76</f>
        <v>0</v>
      </c>
      <c r="BL68" s="67">
        <f>+MIR_2020!AK76</f>
        <v>0</v>
      </c>
      <c r="BM68" s="67">
        <f>+MIR_2020!AL76</f>
        <v>0</v>
      </c>
      <c r="BN68" s="77" t="str">
        <f>IF(MIR_2020!AM76="","-",MIR_2020!AM76)</f>
        <v>-</v>
      </c>
      <c r="BO68" s="120" t="str">
        <f>IF(MIR_2020!BL76="","-",MIR_2020!BL76)</f>
        <v>-</v>
      </c>
      <c r="BP68" s="120" t="str">
        <f>IF(MIR_2020!BM76="","-",MIR_2020!BM76)</f>
        <v>-</v>
      </c>
      <c r="BQ68" s="120" t="str">
        <f>IF(MIR_2020!BN76="","-",MIR_2020!BN76)</f>
        <v>-</v>
      </c>
      <c r="BR68" s="120" t="str">
        <f>IF(MIR_2020!BO76="","-",MIR_2020!BO76)</f>
        <v>-</v>
      </c>
      <c r="BS68" s="73" t="str">
        <f>IF(MIR_2020!BP76="","-",MIR_2020!BP76)</f>
        <v>-</v>
      </c>
      <c r="BT68" s="120" t="str">
        <f>IF(MIR_2020!BR76="","-",MIR_2020!BR76)</f>
        <v>-</v>
      </c>
      <c r="BU68" s="120" t="str">
        <f>IF(MIR_2020!BS76="","-",MIR_2020!BS76)</f>
        <v>-</v>
      </c>
      <c r="BV68" s="73" t="str">
        <f>IF(MIR_2020!BT76="","-",MIR_2020!BT76)</f>
        <v>-</v>
      </c>
      <c r="BW68" s="73" t="str">
        <f>IF(MIR_2020!BU76="","-",MIR_2020!BU76)</f>
        <v>-</v>
      </c>
      <c r="BX68" s="73" t="str">
        <f>IF(MIR_2020!BV76="","-",MIR_2020!BV76)</f>
        <v>-</v>
      </c>
      <c r="BY68" s="73" t="str">
        <f>IF(MIR_2020!BW76="","-",MIR_2020!BW76)</f>
        <v>-</v>
      </c>
      <c r="BZ68" s="73" t="str">
        <f>IF(MIR_2020!BX76="","-",MIR_2020!BX76)</f>
        <v>-</v>
      </c>
      <c r="CA68" s="120" t="str">
        <f>IF(MIR_2020!BY76="","-",MIR_2020!BY76)</f>
        <v>-</v>
      </c>
      <c r="CB68" s="120" t="str">
        <f>IF(MIR_2020!BZ76="","-",MIR_2020!BZ76)</f>
        <v>-</v>
      </c>
      <c r="CC68" s="73" t="str">
        <f>IF(MIR_2020!CA76="","-",MIR_2020!CA76)</f>
        <v>-</v>
      </c>
      <c r="CD68" s="73" t="str">
        <f>IF(MIR_2020!CB76="","-",MIR_2020!CB76)</f>
        <v>-</v>
      </c>
      <c r="CE68" s="73" t="str">
        <f>IF(MIR_2020!CC76="","-",MIR_2020!CC76)</f>
        <v>-</v>
      </c>
      <c r="CF68" s="73" t="str">
        <f>IF(MIR_2020!CD76="","-",MIR_2020!CD76)</f>
        <v>-</v>
      </c>
      <c r="CG68" s="73" t="str">
        <f>IF(MIR_2020!CE76="","-",MIR_2020!CE76)</f>
        <v>-</v>
      </c>
      <c r="CH68" s="120" t="str">
        <f>IF(MIR_2020!CF76="","-",MIR_2020!CF76)</f>
        <v>-</v>
      </c>
      <c r="CI68" s="120" t="str">
        <f>IF(MIR_2020!CG76="","-",MIR_2020!CG76)</f>
        <v>-</v>
      </c>
      <c r="CJ68" s="73" t="str">
        <f>IF(MIR_2020!CH76="","-",MIR_2020!CH76)</f>
        <v>-</v>
      </c>
      <c r="CK68" s="73" t="str">
        <f>IF(MIR_2020!CI76="","-",MIR_2020!CI76)</f>
        <v>-</v>
      </c>
      <c r="CL68" s="73" t="str">
        <f>IF(MIR_2020!CJ76="","-",MIR_2020!CJ76)</f>
        <v>-</v>
      </c>
      <c r="CM68" s="73" t="str">
        <f>IF(MIR_2020!CK76="","-",MIR_2020!CK76)</f>
        <v>-</v>
      </c>
      <c r="CN68" s="73" t="str">
        <f>IF(MIR_2020!CL76="","-",MIR_2020!CL76)</f>
        <v>-</v>
      </c>
      <c r="CO68" s="120" t="str">
        <f>IF(MIR_2020!CM76="","-",MIR_2020!CM76)</f>
        <v>-</v>
      </c>
      <c r="CP68" s="120" t="str">
        <f>IF(MIR_2020!CN76="","-",MIR_2020!CN76)</f>
        <v>-</v>
      </c>
      <c r="CQ68" s="73" t="str">
        <f>IF(MIR_2020!CO76="","-",MIR_2020!CO76)</f>
        <v>-</v>
      </c>
      <c r="CR68" s="73" t="str">
        <f>IF(MIR_2020!CP76="","-",MIR_2020!CP76)</f>
        <v>-</v>
      </c>
      <c r="CS68" s="73" t="str">
        <f>IF(MIR_2020!CQ76="","-",MIR_2020!CQ76)</f>
        <v>-</v>
      </c>
      <c r="CT68" s="73" t="str">
        <f>IF(MIR_2020!CR76="","-",MIR_2020!CR76)</f>
        <v>-</v>
      </c>
      <c r="CU68" s="73" t="str">
        <f>IF(MIR_2020!CS76="","-",MIR_2020!CS76)</f>
        <v>-</v>
      </c>
    </row>
    <row r="69" spans="1:99" s="67" customFormat="1" ht="12.75" x14ac:dyDescent="0.3">
      <c r="A69" s="66">
        <f>+VLOOKUP($D69,Catálogos!$A$14:$E$40,5,0)</f>
        <v>2</v>
      </c>
      <c r="B69" s="68" t="str">
        <f>+VLOOKUP(D69,Catálogos!$A$14:$C$40,3,FALSE)</f>
        <v>Promover el pleno ejercicio de los derechos de acceso a la información pública y de protección de datos personales, así como la transparencia y apertura de las instituciones públicas.</v>
      </c>
      <c r="C69" s="68" t="str">
        <f>+VLOOKUP(D69,Catálogos!$A$14:$F$40,6,FALSE)</f>
        <v>Presidencia</v>
      </c>
      <c r="D69" s="67" t="str">
        <f>+MID(MIR_2020!$D$6,1,3)</f>
        <v>170</v>
      </c>
      <c r="E69" s="68" t="str">
        <f>+MID(MIR_2020!$D$6,7,150)</f>
        <v>Dirección General de Comunicación Social y Difusión</v>
      </c>
      <c r="F69" s="67" t="str">
        <f>IF(MIR_2020!B77=0,F68,MIR_2020!B77)</f>
        <v>GOA09</v>
      </c>
      <c r="G69" s="67" t="str">
        <f>IF(MIR_2020!C77=0,G68,MIR_2020!C77)</f>
        <v>Actividad</v>
      </c>
      <c r="H69" s="68" t="str">
        <f>IF(MIR_2020!D77="",H68,MIR_2020!D77)</f>
        <v>2.2 Aplicación de una encuesta institucional de diagnóstico de los instrumentos de comunicación interna y el impacto de sus mensajes entre el personal del Instituto.</v>
      </c>
      <c r="I69" s="68">
        <f>+MIR_2020!E77</f>
        <v>0</v>
      </c>
      <c r="J69" s="68">
        <f>+MIR_2020!F77</f>
        <v>0</v>
      </c>
      <c r="K69" s="68">
        <f>+MIR_2020!G77</f>
        <v>0</v>
      </c>
      <c r="L69" s="68">
        <f>+MIR_2020!H77</f>
        <v>0</v>
      </c>
      <c r="M69" s="68">
        <f>+MIR_2020!I77</f>
        <v>0</v>
      </c>
      <c r="N69" s="68">
        <f>+MIR_2020!J77</f>
        <v>0</v>
      </c>
      <c r="O69" s="68">
        <f>+MIR_2020!K77</f>
        <v>0</v>
      </c>
      <c r="P69" s="68">
        <f>+MIR_2020!L77</f>
        <v>0</v>
      </c>
      <c r="Q69" s="68">
        <f>+MIR_2020!M77</f>
        <v>0</v>
      </c>
      <c r="R69" s="68">
        <f>+MIR_2020!N77</f>
        <v>0</v>
      </c>
      <c r="S69" s="68">
        <f>+MIR_2020!O77</f>
        <v>0</v>
      </c>
      <c r="T69" s="68">
        <f>+MIR_2020!P77</f>
        <v>0</v>
      </c>
      <c r="U69" s="68">
        <f>+MIR_2020!Q77</f>
        <v>0</v>
      </c>
      <c r="V69" s="68" t="str">
        <f>IF(MIR_2020!R77=0,V68,MIR_2020!R77)</f>
        <v>Anual</v>
      </c>
      <c r="W69" s="68" t="str">
        <f>IF(MIR_2020!S77=0,W68,MIR_2020!S77)</f>
        <v>Porcentaje</v>
      </c>
      <c r="X69" s="68">
        <f>+MIR_2020!V77</f>
        <v>0</v>
      </c>
      <c r="Y69" s="68">
        <f>+MIR_2020!W77</f>
        <v>0</v>
      </c>
      <c r="Z69" s="68">
        <f>+MIR_2020!X77</f>
        <v>0</v>
      </c>
      <c r="AA69" s="68" t="str">
        <f>IF(AND(MIR_2020!Y77="",H69=H68),AA68,MIR_2020!Y77)</f>
        <v>Los resultados de la encuesta son obtenidos en tiempo y forma.</v>
      </c>
      <c r="AB69" s="68">
        <f>+MIR_2020!Z77</f>
        <v>0</v>
      </c>
      <c r="AC69" s="68">
        <f>+MIR_2020!AA77</f>
        <v>0</v>
      </c>
      <c r="AD69" s="68">
        <f>+MIR_2020!AB77</f>
        <v>0</v>
      </c>
      <c r="AE69" s="76">
        <f>+MIR_2020!AC77</f>
        <v>0</v>
      </c>
      <c r="AF69" s="76">
        <f>+MIR_2020!AD77</f>
        <v>0</v>
      </c>
      <c r="AG69" s="67">
        <f>+MIR_2020!AE77</f>
        <v>0</v>
      </c>
      <c r="AH69" s="67">
        <f>+MIR_2020!AF77</f>
        <v>0</v>
      </c>
      <c r="AI69" s="67">
        <f>+MIR_2020!AG77</f>
        <v>0</v>
      </c>
      <c r="AJ69" s="67">
        <f>+MIR_2020!AH77</f>
        <v>0</v>
      </c>
      <c r="AK69" s="67">
        <f>+MIR_2020!AN77</f>
        <v>0</v>
      </c>
      <c r="AL69" s="67" t="str">
        <f ca="1">IF(MIR_2020!AO77="","-",IF(AN69="No aplica","-",IF(MIR_2020!AO77="Sin avance","Sin avance",IF(MIR_2020!AO77&lt;&gt;"Sin avance",IFERROR(_xlfn.FORMULATEXT(MIR_2020!AO77),CONCATENATE("=",MIR_2020!AO77)),"0"))))</f>
        <v>-</v>
      </c>
      <c r="AM69" s="67">
        <f>+MIR_2020!AP77</f>
        <v>0</v>
      </c>
      <c r="AN69" s="67">
        <f>+MIR_2020!AQ77</f>
        <v>0</v>
      </c>
      <c r="AO69" s="67">
        <f>+MIR_2020!AR77</f>
        <v>0</v>
      </c>
      <c r="AP69" s="77" t="str">
        <f>IF(MIR_2020!AS77="","-",MIR_2020!AS77)</f>
        <v>-</v>
      </c>
      <c r="AQ69" s="67">
        <f>+MIR_2020!AT77</f>
        <v>0</v>
      </c>
      <c r="AR69" s="67" t="str">
        <f ca="1">+IF(MIR_2020!AU77="","-",IF(AT69="No aplica","-",IF(MIR_2020!AU77="Sin avance","Sin avance",IF(MIR_2020!AU77&lt;&gt;"Sin avance",IFERROR(_xlfn.FORMULATEXT(MIR_2020!AU77),CONCATENATE("=",MIR_2020!AU77)),"0"))))</f>
        <v>-</v>
      </c>
      <c r="AS69" s="67">
        <f>+MIR_2020!AV77</f>
        <v>0</v>
      </c>
      <c r="AT69" s="67">
        <f>+MIR_2020!AW77</f>
        <v>0</v>
      </c>
      <c r="AU69" s="67">
        <f>+MIR_2020!AX77</f>
        <v>0</v>
      </c>
      <c r="AV69" s="77" t="str">
        <f>IF(MIR_2020!AY77="","-",MIR_2020!AY77)</f>
        <v>-</v>
      </c>
      <c r="AW69" s="67">
        <f>+MIR_2020!AZ77</f>
        <v>0</v>
      </c>
      <c r="AX69" s="69" t="str">
        <f ca="1">+IF(MIR_2020!BA77="","-",IF(AZ69="No aplica","-",IF(MIR_2020!BA77="Sin avance","Sin avance",IF(MIR_2020!BA77&lt;&gt;"Sin avance",IFERROR(_xlfn.FORMULATEXT(MIR_2020!BA77),CONCATENATE("=",MIR_2020!BA77)),"0"))))</f>
        <v>-</v>
      </c>
      <c r="AY69" s="67">
        <f>+MIR_2020!BB77</f>
        <v>0</v>
      </c>
      <c r="AZ69" s="67">
        <f>+MIR_2020!BC77</f>
        <v>0</v>
      </c>
      <c r="BA69" s="67">
        <f>+MIR_2020!BD77</f>
        <v>0</v>
      </c>
      <c r="BB69" s="77" t="str">
        <f>IF(MIR_2020!BE77="","-",MIR_2020!BE77)</f>
        <v>-</v>
      </c>
      <c r="BC69" s="67">
        <f>+MIR_2020!BF77</f>
        <v>0</v>
      </c>
      <c r="BD69" s="67" t="str">
        <f ca="1">+IF(MIR_2020!BG77="","-",IF(BF69="No aplica","-",IF(MIR_2020!BG77="Sin avance","Sin avance",IF(MIR_2020!BG77&lt;&gt;"Sin avance",IFERROR(_xlfn.FORMULATEXT(MIR_2020!BG77),CONCATENATE("=",MIR_2020!BG77)),"0"))))</f>
        <v>-</v>
      </c>
      <c r="BE69" s="67">
        <f>+MIR_2020!BH77</f>
        <v>0</v>
      </c>
      <c r="BF69" s="67">
        <f>+MIR_2020!BI77</f>
        <v>0</v>
      </c>
      <c r="BG69" s="67">
        <f>+MIR_2020!BJ77</f>
        <v>0</v>
      </c>
      <c r="BH69" s="77" t="str">
        <f>IF(MIR_2020!BK77="","-",MIR_2020!BK77)</f>
        <v>-</v>
      </c>
      <c r="BI69" s="67">
        <f>+MIR_2020!AH77</f>
        <v>0</v>
      </c>
      <c r="BJ69" s="70" t="str">
        <f ca="1">+IF(MIR_2020!AI77="","-",IF(BL69="No aplica","-",IF(MIR_2020!AI77="Sin avance","Sin avance",IF(MIR_2020!AI77&lt;&gt;"Sin avance",IFERROR(_xlfn.FORMULATEXT(MIR_2020!AI77),CONCATENATE("=",MIR_2020!AI77)),"-"))))</f>
        <v>-</v>
      </c>
      <c r="BK69" s="67">
        <f>+MIR_2020!AJ77</f>
        <v>0</v>
      </c>
      <c r="BL69" s="67">
        <f>+MIR_2020!AK77</f>
        <v>0</v>
      </c>
      <c r="BM69" s="67">
        <f>+MIR_2020!AL77</f>
        <v>0</v>
      </c>
      <c r="BN69" s="77" t="str">
        <f>IF(MIR_2020!AM77="","-",MIR_2020!AM77)</f>
        <v>-</v>
      </c>
      <c r="BO69" s="120" t="str">
        <f>IF(MIR_2020!BL77="","-",MIR_2020!BL77)</f>
        <v>-</v>
      </c>
      <c r="BP69" s="120" t="str">
        <f>IF(MIR_2020!BM77="","-",MIR_2020!BM77)</f>
        <v>-</v>
      </c>
      <c r="BQ69" s="120" t="str">
        <f>IF(MIR_2020!BN77="","-",MIR_2020!BN77)</f>
        <v>-</v>
      </c>
      <c r="BR69" s="120" t="str">
        <f>IF(MIR_2020!BO77="","-",MIR_2020!BO77)</f>
        <v>-</v>
      </c>
      <c r="BS69" s="73" t="str">
        <f>IF(MIR_2020!BP77="","-",MIR_2020!BP77)</f>
        <v>-</v>
      </c>
      <c r="BT69" s="120" t="str">
        <f>IF(MIR_2020!BR77="","-",MIR_2020!BR77)</f>
        <v>-</v>
      </c>
      <c r="BU69" s="120" t="str">
        <f>IF(MIR_2020!BS77="","-",MIR_2020!BS77)</f>
        <v>-</v>
      </c>
      <c r="BV69" s="73" t="str">
        <f>IF(MIR_2020!BT77="","-",MIR_2020!BT77)</f>
        <v>-</v>
      </c>
      <c r="BW69" s="73" t="str">
        <f>IF(MIR_2020!BU77="","-",MIR_2020!BU77)</f>
        <v>-</v>
      </c>
      <c r="BX69" s="73" t="str">
        <f>IF(MIR_2020!BV77="","-",MIR_2020!BV77)</f>
        <v>-</v>
      </c>
      <c r="BY69" s="73" t="str">
        <f>IF(MIR_2020!BW77="","-",MIR_2020!BW77)</f>
        <v>-</v>
      </c>
      <c r="BZ69" s="73" t="str">
        <f>IF(MIR_2020!BX77="","-",MIR_2020!BX77)</f>
        <v>-</v>
      </c>
      <c r="CA69" s="120" t="str">
        <f>IF(MIR_2020!BY77="","-",MIR_2020!BY77)</f>
        <v>-</v>
      </c>
      <c r="CB69" s="120" t="str">
        <f>IF(MIR_2020!BZ77="","-",MIR_2020!BZ77)</f>
        <v>-</v>
      </c>
      <c r="CC69" s="73" t="str">
        <f>IF(MIR_2020!CA77="","-",MIR_2020!CA77)</f>
        <v>-</v>
      </c>
      <c r="CD69" s="73" t="str">
        <f>IF(MIR_2020!CB77="","-",MIR_2020!CB77)</f>
        <v>-</v>
      </c>
      <c r="CE69" s="73" t="str">
        <f>IF(MIR_2020!CC77="","-",MIR_2020!CC77)</f>
        <v>-</v>
      </c>
      <c r="CF69" s="73" t="str">
        <f>IF(MIR_2020!CD77="","-",MIR_2020!CD77)</f>
        <v>-</v>
      </c>
      <c r="CG69" s="73" t="str">
        <f>IF(MIR_2020!CE77="","-",MIR_2020!CE77)</f>
        <v>-</v>
      </c>
      <c r="CH69" s="120" t="str">
        <f>IF(MIR_2020!CF77="","-",MIR_2020!CF77)</f>
        <v>-</v>
      </c>
      <c r="CI69" s="120" t="str">
        <f>IF(MIR_2020!CG77="","-",MIR_2020!CG77)</f>
        <v>-</v>
      </c>
      <c r="CJ69" s="73" t="str">
        <f>IF(MIR_2020!CH77="","-",MIR_2020!CH77)</f>
        <v>-</v>
      </c>
      <c r="CK69" s="73" t="str">
        <f>IF(MIR_2020!CI77="","-",MIR_2020!CI77)</f>
        <v>-</v>
      </c>
      <c r="CL69" s="73" t="str">
        <f>IF(MIR_2020!CJ77="","-",MIR_2020!CJ77)</f>
        <v>-</v>
      </c>
      <c r="CM69" s="73" t="str">
        <f>IF(MIR_2020!CK77="","-",MIR_2020!CK77)</f>
        <v>-</v>
      </c>
      <c r="CN69" s="73" t="str">
        <f>IF(MIR_2020!CL77="","-",MIR_2020!CL77)</f>
        <v>-</v>
      </c>
      <c r="CO69" s="120" t="str">
        <f>IF(MIR_2020!CM77="","-",MIR_2020!CM77)</f>
        <v>-</v>
      </c>
      <c r="CP69" s="120" t="str">
        <f>IF(MIR_2020!CN77="","-",MIR_2020!CN77)</f>
        <v>-</v>
      </c>
      <c r="CQ69" s="73" t="str">
        <f>IF(MIR_2020!CO77="","-",MIR_2020!CO77)</f>
        <v>-</v>
      </c>
      <c r="CR69" s="73" t="str">
        <f>IF(MIR_2020!CP77="","-",MIR_2020!CP77)</f>
        <v>-</v>
      </c>
      <c r="CS69" s="73" t="str">
        <f>IF(MIR_2020!CQ77="","-",MIR_2020!CQ77)</f>
        <v>-</v>
      </c>
      <c r="CT69" s="73" t="str">
        <f>IF(MIR_2020!CR77="","-",MIR_2020!CR77)</f>
        <v>-</v>
      </c>
      <c r="CU69" s="73" t="str">
        <f>IF(MIR_2020!CS77="","-",MIR_2020!CS77)</f>
        <v>-</v>
      </c>
    </row>
    <row r="70" spans="1:99" s="67" customFormat="1" ht="12.75" x14ac:dyDescent="0.3">
      <c r="A70" s="66">
        <f>+VLOOKUP($D70,Catálogos!$A$14:$E$40,5,0)</f>
        <v>2</v>
      </c>
      <c r="B70" s="68" t="str">
        <f>+VLOOKUP(D70,Catálogos!$A$14:$C$40,3,FALSE)</f>
        <v>Promover el pleno ejercicio de los derechos de acceso a la información pública y de protección de datos personales, así como la transparencia y apertura de las instituciones públicas.</v>
      </c>
      <c r="C70" s="68" t="str">
        <f>+VLOOKUP(D70,Catálogos!$A$14:$F$40,6,FALSE)</f>
        <v>Presidencia</v>
      </c>
      <c r="D70" s="67" t="str">
        <f>+MID(MIR_2020!$D$6,1,3)</f>
        <v>170</v>
      </c>
      <c r="E70" s="68" t="str">
        <f>+MID(MIR_2020!$D$6,7,150)</f>
        <v>Dirección General de Comunicación Social y Difusión</v>
      </c>
      <c r="F70" s="67" t="str">
        <f>IF(MIR_2020!B78=0,F69,MIR_2020!B78)</f>
        <v>GOA09</v>
      </c>
      <c r="G70" s="67" t="str">
        <f>IF(MIR_2020!C78=0,G69,MIR_2020!C78)</f>
        <v>Actividad</v>
      </c>
      <c r="H70" s="68" t="str">
        <f>IF(MIR_2020!D78="",H69,MIR_2020!D78)</f>
        <v>2.2 Aplicación de una encuesta institucional de diagnóstico de los instrumentos de comunicación interna y el impacto de sus mensajes entre el personal del Instituto.</v>
      </c>
      <c r="I70" s="68">
        <f>+MIR_2020!E78</f>
        <v>0</v>
      </c>
      <c r="J70" s="68">
        <f>+MIR_2020!F78</f>
        <v>0</v>
      </c>
      <c r="K70" s="68">
        <f>+MIR_2020!G78</f>
        <v>0</v>
      </c>
      <c r="L70" s="68">
        <f>+MIR_2020!H78</f>
        <v>0</v>
      </c>
      <c r="M70" s="68">
        <f>+MIR_2020!I78</f>
        <v>0</v>
      </c>
      <c r="N70" s="68">
        <f>+MIR_2020!J78</f>
        <v>0</v>
      </c>
      <c r="O70" s="68">
        <f>+MIR_2020!K78</f>
        <v>0</v>
      </c>
      <c r="P70" s="68">
        <f>+MIR_2020!L78</f>
        <v>0</v>
      </c>
      <c r="Q70" s="68">
        <f>+MIR_2020!M78</f>
        <v>0</v>
      </c>
      <c r="R70" s="68">
        <f>+MIR_2020!N78</f>
        <v>0</v>
      </c>
      <c r="S70" s="68">
        <f>+MIR_2020!O78</f>
        <v>0</v>
      </c>
      <c r="T70" s="68">
        <f>+MIR_2020!P78</f>
        <v>0</v>
      </c>
      <c r="U70" s="68">
        <f>+MIR_2020!Q78</f>
        <v>0</v>
      </c>
      <c r="V70" s="68" t="str">
        <f>IF(MIR_2020!R78=0,V69,MIR_2020!R78)</f>
        <v>Anual</v>
      </c>
      <c r="W70" s="68" t="str">
        <f>IF(MIR_2020!S78=0,W69,MIR_2020!S78)</f>
        <v>Porcentaje</v>
      </c>
      <c r="X70" s="68">
        <f>+MIR_2020!V78</f>
        <v>0</v>
      </c>
      <c r="Y70" s="68">
        <f>+MIR_2020!W78</f>
        <v>0</v>
      </c>
      <c r="Z70" s="68">
        <f>+MIR_2020!X78</f>
        <v>0</v>
      </c>
      <c r="AA70" s="68" t="str">
        <f>IF(AND(MIR_2020!Y78="",H70=H69),AA69,MIR_2020!Y78)</f>
        <v>Los resultados de la encuesta son obtenidos en tiempo y forma.</v>
      </c>
      <c r="AB70" s="68">
        <f>+MIR_2020!Z78</f>
        <v>0</v>
      </c>
      <c r="AC70" s="68">
        <f>+MIR_2020!AA78</f>
        <v>0</v>
      </c>
      <c r="AD70" s="68">
        <f>+MIR_2020!AB78</f>
        <v>0</v>
      </c>
      <c r="AE70" s="76">
        <f>+MIR_2020!AC78</f>
        <v>0</v>
      </c>
      <c r="AF70" s="76">
        <f>+MIR_2020!AD78</f>
        <v>0</v>
      </c>
      <c r="AG70" s="67">
        <f>+MIR_2020!AE78</f>
        <v>0</v>
      </c>
      <c r="AH70" s="67">
        <f>+MIR_2020!AF78</f>
        <v>0</v>
      </c>
      <c r="AI70" s="67">
        <f>+MIR_2020!AG78</f>
        <v>0</v>
      </c>
      <c r="AJ70" s="67">
        <f>+MIR_2020!AH78</f>
        <v>0</v>
      </c>
      <c r="AK70" s="67">
        <f>+MIR_2020!AN78</f>
        <v>0</v>
      </c>
      <c r="AL70" s="67" t="str">
        <f ca="1">IF(MIR_2020!AO78="","-",IF(AN70="No aplica","-",IF(MIR_2020!AO78="Sin avance","Sin avance",IF(MIR_2020!AO78&lt;&gt;"Sin avance",IFERROR(_xlfn.FORMULATEXT(MIR_2020!AO78),CONCATENATE("=",MIR_2020!AO78)),"0"))))</f>
        <v>-</v>
      </c>
      <c r="AM70" s="67">
        <f>+MIR_2020!AP78</f>
        <v>0</v>
      </c>
      <c r="AN70" s="67">
        <f>+MIR_2020!AQ78</f>
        <v>0</v>
      </c>
      <c r="AO70" s="67">
        <f>+MIR_2020!AR78</f>
        <v>0</v>
      </c>
      <c r="AP70" s="77" t="str">
        <f>IF(MIR_2020!AS78="","-",MIR_2020!AS78)</f>
        <v>-</v>
      </c>
      <c r="AQ70" s="67">
        <f>+MIR_2020!AT78</f>
        <v>0</v>
      </c>
      <c r="AR70" s="67" t="str">
        <f ca="1">+IF(MIR_2020!AU78="","-",IF(AT70="No aplica","-",IF(MIR_2020!AU78="Sin avance","Sin avance",IF(MIR_2020!AU78&lt;&gt;"Sin avance",IFERROR(_xlfn.FORMULATEXT(MIR_2020!AU78),CONCATENATE("=",MIR_2020!AU78)),"0"))))</f>
        <v>-</v>
      </c>
      <c r="AS70" s="67">
        <f>+MIR_2020!AV78</f>
        <v>0</v>
      </c>
      <c r="AT70" s="67">
        <f>+MIR_2020!AW78</f>
        <v>0</v>
      </c>
      <c r="AU70" s="67">
        <f>+MIR_2020!AX78</f>
        <v>0</v>
      </c>
      <c r="AV70" s="77" t="str">
        <f>IF(MIR_2020!AY78="","-",MIR_2020!AY78)</f>
        <v>-</v>
      </c>
      <c r="AW70" s="67">
        <f>+MIR_2020!AZ78</f>
        <v>0</v>
      </c>
      <c r="AX70" s="69" t="str">
        <f ca="1">+IF(MIR_2020!BA78="","-",IF(AZ70="No aplica","-",IF(MIR_2020!BA78="Sin avance","Sin avance",IF(MIR_2020!BA78&lt;&gt;"Sin avance",IFERROR(_xlfn.FORMULATEXT(MIR_2020!BA78),CONCATENATE("=",MIR_2020!BA78)),"0"))))</f>
        <v>-</v>
      </c>
      <c r="AY70" s="67">
        <f>+MIR_2020!BB78</f>
        <v>0</v>
      </c>
      <c r="AZ70" s="67">
        <f>+MIR_2020!BC78</f>
        <v>0</v>
      </c>
      <c r="BA70" s="67">
        <f>+MIR_2020!BD78</f>
        <v>0</v>
      </c>
      <c r="BB70" s="77" t="str">
        <f>IF(MIR_2020!BE78="","-",MIR_2020!BE78)</f>
        <v>-</v>
      </c>
      <c r="BC70" s="67">
        <f>+MIR_2020!BF78</f>
        <v>0</v>
      </c>
      <c r="BD70" s="67" t="str">
        <f ca="1">+IF(MIR_2020!BG78="","-",IF(BF70="No aplica","-",IF(MIR_2020!BG78="Sin avance","Sin avance",IF(MIR_2020!BG78&lt;&gt;"Sin avance",IFERROR(_xlfn.FORMULATEXT(MIR_2020!BG78),CONCATENATE("=",MIR_2020!BG78)),"0"))))</f>
        <v>-</v>
      </c>
      <c r="BE70" s="67">
        <f>+MIR_2020!BH78</f>
        <v>0</v>
      </c>
      <c r="BF70" s="67">
        <f>+MIR_2020!BI78</f>
        <v>0</v>
      </c>
      <c r="BG70" s="67">
        <f>+MIR_2020!BJ78</f>
        <v>0</v>
      </c>
      <c r="BH70" s="77" t="str">
        <f>IF(MIR_2020!BK78="","-",MIR_2020!BK78)</f>
        <v>-</v>
      </c>
      <c r="BI70" s="67">
        <f>+MIR_2020!AH78</f>
        <v>0</v>
      </c>
      <c r="BJ70" s="70" t="str">
        <f ca="1">+IF(MIR_2020!AI78="","-",IF(BL70="No aplica","-",IF(MIR_2020!AI78="Sin avance","Sin avance",IF(MIR_2020!AI78&lt;&gt;"Sin avance",IFERROR(_xlfn.FORMULATEXT(MIR_2020!AI78),CONCATENATE("=",MIR_2020!AI78)),"-"))))</f>
        <v>-</v>
      </c>
      <c r="BK70" s="67">
        <f>+MIR_2020!AJ78</f>
        <v>0</v>
      </c>
      <c r="BL70" s="67">
        <f>+MIR_2020!AK78</f>
        <v>0</v>
      </c>
      <c r="BM70" s="67">
        <f>+MIR_2020!AL78</f>
        <v>0</v>
      </c>
      <c r="BN70" s="77" t="str">
        <f>IF(MIR_2020!AM78="","-",MIR_2020!AM78)</f>
        <v>-</v>
      </c>
      <c r="BO70" s="120" t="str">
        <f>IF(MIR_2020!BL78="","-",MIR_2020!BL78)</f>
        <v>-</v>
      </c>
      <c r="BP70" s="120" t="str">
        <f>IF(MIR_2020!BM78="","-",MIR_2020!BM78)</f>
        <v>-</v>
      </c>
      <c r="BQ70" s="120" t="str">
        <f>IF(MIR_2020!BN78="","-",MIR_2020!BN78)</f>
        <v>-</v>
      </c>
      <c r="BR70" s="120" t="str">
        <f>IF(MIR_2020!BO78="","-",MIR_2020!BO78)</f>
        <v>-</v>
      </c>
      <c r="BS70" s="73" t="str">
        <f>IF(MIR_2020!BP78="","-",MIR_2020!BP78)</f>
        <v>-</v>
      </c>
      <c r="BT70" s="120" t="str">
        <f>IF(MIR_2020!BR78="","-",MIR_2020!BR78)</f>
        <v>-</v>
      </c>
      <c r="BU70" s="120" t="str">
        <f>IF(MIR_2020!BS78="","-",MIR_2020!BS78)</f>
        <v>-</v>
      </c>
      <c r="BV70" s="73" t="str">
        <f>IF(MIR_2020!BT78="","-",MIR_2020!BT78)</f>
        <v>-</v>
      </c>
      <c r="BW70" s="73" t="str">
        <f>IF(MIR_2020!BU78="","-",MIR_2020!BU78)</f>
        <v>-</v>
      </c>
      <c r="BX70" s="73" t="str">
        <f>IF(MIR_2020!BV78="","-",MIR_2020!BV78)</f>
        <v>-</v>
      </c>
      <c r="BY70" s="73" t="str">
        <f>IF(MIR_2020!BW78="","-",MIR_2020!BW78)</f>
        <v>-</v>
      </c>
      <c r="BZ70" s="73" t="str">
        <f>IF(MIR_2020!BX78="","-",MIR_2020!BX78)</f>
        <v>-</v>
      </c>
      <c r="CA70" s="120" t="str">
        <f>IF(MIR_2020!BY78="","-",MIR_2020!BY78)</f>
        <v>-</v>
      </c>
      <c r="CB70" s="120" t="str">
        <f>IF(MIR_2020!BZ78="","-",MIR_2020!BZ78)</f>
        <v>-</v>
      </c>
      <c r="CC70" s="73" t="str">
        <f>IF(MIR_2020!CA78="","-",MIR_2020!CA78)</f>
        <v>-</v>
      </c>
      <c r="CD70" s="73" t="str">
        <f>IF(MIR_2020!CB78="","-",MIR_2020!CB78)</f>
        <v>-</v>
      </c>
      <c r="CE70" s="73" t="str">
        <f>IF(MIR_2020!CC78="","-",MIR_2020!CC78)</f>
        <v>-</v>
      </c>
      <c r="CF70" s="73" t="str">
        <f>IF(MIR_2020!CD78="","-",MIR_2020!CD78)</f>
        <v>-</v>
      </c>
      <c r="CG70" s="73" t="str">
        <f>IF(MIR_2020!CE78="","-",MIR_2020!CE78)</f>
        <v>-</v>
      </c>
      <c r="CH70" s="120" t="str">
        <f>IF(MIR_2020!CF78="","-",MIR_2020!CF78)</f>
        <v>-</v>
      </c>
      <c r="CI70" s="120" t="str">
        <f>IF(MIR_2020!CG78="","-",MIR_2020!CG78)</f>
        <v>-</v>
      </c>
      <c r="CJ70" s="73" t="str">
        <f>IF(MIR_2020!CH78="","-",MIR_2020!CH78)</f>
        <v>-</v>
      </c>
      <c r="CK70" s="73" t="str">
        <f>IF(MIR_2020!CI78="","-",MIR_2020!CI78)</f>
        <v>-</v>
      </c>
      <c r="CL70" s="73" t="str">
        <f>IF(MIR_2020!CJ78="","-",MIR_2020!CJ78)</f>
        <v>-</v>
      </c>
      <c r="CM70" s="73" t="str">
        <f>IF(MIR_2020!CK78="","-",MIR_2020!CK78)</f>
        <v>-</v>
      </c>
      <c r="CN70" s="73" t="str">
        <f>IF(MIR_2020!CL78="","-",MIR_2020!CL78)</f>
        <v>-</v>
      </c>
      <c r="CO70" s="120" t="str">
        <f>IF(MIR_2020!CM78="","-",MIR_2020!CM78)</f>
        <v>-</v>
      </c>
      <c r="CP70" s="120" t="str">
        <f>IF(MIR_2020!CN78="","-",MIR_2020!CN78)</f>
        <v>-</v>
      </c>
      <c r="CQ70" s="73" t="str">
        <f>IF(MIR_2020!CO78="","-",MIR_2020!CO78)</f>
        <v>-</v>
      </c>
      <c r="CR70" s="73" t="str">
        <f>IF(MIR_2020!CP78="","-",MIR_2020!CP78)</f>
        <v>-</v>
      </c>
      <c r="CS70" s="73" t="str">
        <f>IF(MIR_2020!CQ78="","-",MIR_2020!CQ78)</f>
        <v>-</v>
      </c>
      <c r="CT70" s="73" t="str">
        <f>IF(MIR_2020!CR78="","-",MIR_2020!CR78)</f>
        <v>-</v>
      </c>
      <c r="CU70" s="73" t="str">
        <f>IF(MIR_2020!CS78="","-",MIR_2020!CS78)</f>
        <v>-</v>
      </c>
    </row>
    <row r="71" spans="1:99" s="67" customFormat="1" ht="12.75" x14ac:dyDescent="0.3">
      <c r="A71" s="66">
        <f>+VLOOKUP($D71,Catálogos!$A$14:$E$40,5,0)</f>
        <v>2</v>
      </c>
      <c r="B71" s="68" t="str">
        <f>+VLOOKUP(D71,Catálogos!$A$14:$C$40,3,FALSE)</f>
        <v>Promover el pleno ejercicio de los derechos de acceso a la información pública y de protección de datos personales, así como la transparencia y apertura de las instituciones públicas.</v>
      </c>
      <c r="C71" s="68" t="str">
        <f>+VLOOKUP(D71,Catálogos!$A$14:$F$40,6,FALSE)</f>
        <v>Presidencia</v>
      </c>
      <c r="D71" s="67" t="str">
        <f>+MID(MIR_2020!$D$6,1,3)</f>
        <v>170</v>
      </c>
      <c r="E71" s="68" t="str">
        <f>+MID(MIR_2020!$D$6,7,150)</f>
        <v>Dirección General de Comunicación Social y Difusión</v>
      </c>
      <c r="F71" s="67" t="str">
        <f>IF(MIR_2020!B79=0,F70,MIR_2020!B79)</f>
        <v>GOA09</v>
      </c>
      <c r="G71" s="67" t="str">
        <f>IF(MIR_2020!C79=0,G70,MIR_2020!C79)</f>
        <v>Actividad</v>
      </c>
      <c r="H71" s="68" t="str">
        <f>IF(MIR_2020!D79="",H70,MIR_2020!D79)</f>
        <v>2.2 Aplicación de una encuesta institucional de diagnóstico de los instrumentos de comunicación interna y el impacto de sus mensajes entre el personal del Instituto.</v>
      </c>
      <c r="I71" s="68">
        <f>+MIR_2020!E79</f>
        <v>0</v>
      </c>
      <c r="J71" s="68">
        <f>+MIR_2020!F79</f>
        <v>0</v>
      </c>
      <c r="K71" s="68">
        <f>+MIR_2020!G79</f>
        <v>0</v>
      </c>
      <c r="L71" s="68">
        <f>+MIR_2020!H79</f>
        <v>0</v>
      </c>
      <c r="M71" s="68">
        <f>+MIR_2020!I79</f>
        <v>0</v>
      </c>
      <c r="N71" s="68">
        <f>+MIR_2020!J79</f>
        <v>0</v>
      </c>
      <c r="O71" s="68">
        <f>+MIR_2020!K79</f>
        <v>0</v>
      </c>
      <c r="P71" s="68">
        <f>+MIR_2020!L79</f>
        <v>0</v>
      </c>
      <c r="Q71" s="68">
        <f>+MIR_2020!M79</f>
        <v>0</v>
      </c>
      <c r="R71" s="68">
        <f>+MIR_2020!N79</f>
        <v>0</v>
      </c>
      <c r="S71" s="68">
        <f>+MIR_2020!O79</f>
        <v>0</v>
      </c>
      <c r="T71" s="68">
        <f>+MIR_2020!P79</f>
        <v>0</v>
      </c>
      <c r="U71" s="68">
        <f>+MIR_2020!Q79</f>
        <v>0</v>
      </c>
      <c r="V71" s="68" t="str">
        <f>IF(MIR_2020!R79=0,V70,MIR_2020!R79)</f>
        <v>Anual</v>
      </c>
      <c r="W71" s="68" t="str">
        <f>IF(MIR_2020!S79=0,W70,MIR_2020!S79)</f>
        <v>Porcentaje</v>
      </c>
      <c r="X71" s="68">
        <f>+MIR_2020!V79</f>
        <v>0</v>
      </c>
      <c r="Y71" s="68">
        <f>+MIR_2020!W79</f>
        <v>0</v>
      </c>
      <c r="Z71" s="68">
        <f>+MIR_2020!X79</f>
        <v>0</v>
      </c>
      <c r="AA71" s="68" t="str">
        <f>IF(AND(MIR_2020!Y79="",H71=H70),AA70,MIR_2020!Y79)</f>
        <v>Los resultados de la encuesta son obtenidos en tiempo y forma.</v>
      </c>
      <c r="AB71" s="68">
        <f>+MIR_2020!Z79</f>
        <v>0</v>
      </c>
      <c r="AC71" s="68">
        <f>+MIR_2020!AA79</f>
        <v>0</v>
      </c>
      <c r="AD71" s="68">
        <f>+MIR_2020!AB79</f>
        <v>0</v>
      </c>
      <c r="AE71" s="76">
        <f>+MIR_2020!AC79</f>
        <v>0</v>
      </c>
      <c r="AF71" s="76">
        <f>+MIR_2020!AD79</f>
        <v>0</v>
      </c>
      <c r="AG71" s="67">
        <f>+MIR_2020!AE79</f>
        <v>0</v>
      </c>
      <c r="AH71" s="67">
        <f>+MIR_2020!AF79</f>
        <v>0</v>
      </c>
      <c r="AI71" s="67">
        <f>+MIR_2020!AG79</f>
        <v>0</v>
      </c>
      <c r="AJ71" s="67">
        <f>+MIR_2020!AH79</f>
        <v>0</v>
      </c>
      <c r="AK71" s="67">
        <f>+MIR_2020!AN79</f>
        <v>0</v>
      </c>
      <c r="AL71" s="67" t="str">
        <f ca="1">IF(MIR_2020!AO79="","-",IF(AN71="No aplica","-",IF(MIR_2020!AO79="Sin avance","Sin avance",IF(MIR_2020!AO79&lt;&gt;"Sin avance",IFERROR(_xlfn.FORMULATEXT(MIR_2020!AO79),CONCATENATE("=",MIR_2020!AO79)),"0"))))</f>
        <v>-</v>
      </c>
      <c r="AM71" s="67">
        <f>+MIR_2020!AP79</f>
        <v>0</v>
      </c>
      <c r="AN71" s="67">
        <f>+MIR_2020!AQ79</f>
        <v>0</v>
      </c>
      <c r="AO71" s="67">
        <f>+MIR_2020!AR79</f>
        <v>0</v>
      </c>
      <c r="AP71" s="77" t="str">
        <f>IF(MIR_2020!AS79="","-",MIR_2020!AS79)</f>
        <v>-</v>
      </c>
      <c r="AQ71" s="67">
        <f>+MIR_2020!AT79</f>
        <v>0</v>
      </c>
      <c r="AR71" s="67" t="str">
        <f ca="1">+IF(MIR_2020!AU79="","-",IF(AT71="No aplica","-",IF(MIR_2020!AU79="Sin avance","Sin avance",IF(MIR_2020!AU79&lt;&gt;"Sin avance",IFERROR(_xlfn.FORMULATEXT(MIR_2020!AU79),CONCATENATE("=",MIR_2020!AU79)),"0"))))</f>
        <v>-</v>
      </c>
      <c r="AS71" s="67">
        <f>+MIR_2020!AV79</f>
        <v>0</v>
      </c>
      <c r="AT71" s="67">
        <f>+MIR_2020!AW79</f>
        <v>0</v>
      </c>
      <c r="AU71" s="67">
        <f>+MIR_2020!AX79</f>
        <v>0</v>
      </c>
      <c r="AV71" s="77" t="str">
        <f>IF(MIR_2020!AY79="","-",MIR_2020!AY79)</f>
        <v>-</v>
      </c>
      <c r="AW71" s="67">
        <f>+MIR_2020!AZ79</f>
        <v>0</v>
      </c>
      <c r="AX71" s="69" t="str">
        <f ca="1">+IF(MIR_2020!BA79="","-",IF(AZ71="No aplica","-",IF(MIR_2020!BA79="Sin avance","Sin avance",IF(MIR_2020!BA79&lt;&gt;"Sin avance",IFERROR(_xlfn.FORMULATEXT(MIR_2020!BA79),CONCATENATE("=",MIR_2020!BA79)),"0"))))</f>
        <v>-</v>
      </c>
      <c r="AY71" s="67">
        <f>+MIR_2020!BB79</f>
        <v>0</v>
      </c>
      <c r="AZ71" s="67">
        <f>+MIR_2020!BC79</f>
        <v>0</v>
      </c>
      <c r="BA71" s="67">
        <f>+MIR_2020!BD79</f>
        <v>0</v>
      </c>
      <c r="BB71" s="77" t="str">
        <f>IF(MIR_2020!BE79="","-",MIR_2020!BE79)</f>
        <v>-</v>
      </c>
      <c r="BC71" s="67">
        <f>+MIR_2020!BF79</f>
        <v>0</v>
      </c>
      <c r="BD71" s="67" t="str">
        <f ca="1">+IF(MIR_2020!BG79="","-",IF(BF71="No aplica","-",IF(MIR_2020!BG79="Sin avance","Sin avance",IF(MIR_2020!BG79&lt;&gt;"Sin avance",IFERROR(_xlfn.FORMULATEXT(MIR_2020!BG79),CONCATENATE("=",MIR_2020!BG79)),"0"))))</f>
        <v>-</v>
      </c>
      <c r="BE71" s="67">
        <f>+MIR_2020!BH79</f>
        <v>0</v>
      </c>
      <c r="BF71" s="67">
        <f>+MIR_2020!BI79</f>
        <v>0</v>
      </c>
      <c r="BG71" s="67">
        <f>+MIR_2020!BJ79</f>
        <v>0</v>
      </c>
      <c r="BH71" s="77" t="str">
        <f>IF(MIR_2020!BK79="","-",MIR_2020!BK79)</f>
        <v>-</v>
      </c>
      <c r="BI71" s="67">
        <f>+MIR_2020!AH79</f>
        <v>0</v>
      </c>
      <c r="BJ71" s="70" t="str">
        <f ca="1">+IF(MIR_2020!AI79="","-",IF(BL71="No aplica","-",IF(MIR_2020!AI79="Sin avance","Sin avance",IF(MIR_2020!AI79&lt;&gt;"Sin avance",IFERROR(_xlfn.FORMULATEXT(MIR_2020!AI79),CONCATENATE("=",MIR_2020!AI79)),"-"))))</f>
        <v>-</v>
      </c>
      <c r="BK71" s="67">
        <f>+MIR_2020!AJ79</f>
        <v>0</v>
      </c>
      <c r="BL71" s="67">
        <f>+MIR_2020!AK79</f>
        <v>0</v>
      </c>
      <c r="BM71" s="67">
        <f>+MIR_2020!AL79</f>
        <v>0</v>
      </c>
      <c r="BN71" s="77" t="str">
        <f>IF(MIR_2020!AM79="","-",MIR_2020!AM79)</f>
        <v>-</v>
      </c>
      <c r="BO71" s="120" t="str">
        <f>IF(MIR_2020!BL79="","-",MIR_2020!BL79)</f>
        <v>-</v>
      </c>
      <c r="BP71" s="120" t="str">
        <f>IF(MIR_2020!BM79="","-",MIR_2020!BM79)</f>
        <v>-</v>
      </c>
      <c r="BQ71" s="120" t="str">
        <f>IF(MIR_2020!BN79="","-",MIR_2020!BN79)</f>
        <v>-</v>
      </c>
      <c r="BR71" s="120" t="str">
        <f>IF(MIR_2020!BO79="","-",MIR_2020!BO79)</f>
        <v>-</v>
      </c>
      <c r="BS71" s="73" t="str">
        <f>IF(MIR_2020!BP79="","-",MIR_2020!BP79)</f>
        <v>-</v>
      </c>
      <c r="BT71" s="120" t="str">
        <f>IF(MIR_2020!BR79="","-",MIR_2020!BR79)</f>
        <v>-</v>
      </c>
      <c r="BU71" s="120" t="str">
        <f>IF(MIR_2020!BS79="","-",MIR_2020!BS79)</f>
        <v>-</v>
      </c>
      <c r="BV71" s="73" t="str">
        <f>IF(MIR_2020!BT79="","-",MIR_2020!BT79)</f>
        <v>-</v>
      </c>
      <c r="BW71" s="73" t="str">
        <f>IF(MIR_2020!BU79="","-",MIR_2020!BU79)</f>
        <v>-</v>
      </c>
      <c r="BX71" s="73" t="str">
        <f>IF(MIR_2020!BV79="","-",MIR_2020!BV79)</f>
        <v>-</v>
      </c>
      <c r="BY71" s="73" t="str">
        <f>IF(MIR_2020!BW79="","-",MIR_2020!BW79)</f>
        <v>-</v>
      </c>
      <c r="BZ71" s="73" t="str">
        <f>IF(MIR_2020!BX79="","-",MIR_2020!BX79)</f>
        <v>-</v>
      </c>
      <c r="CA71" s="120" t="str">
        <f>IF(MIR_2020!BY79="","-",MIR_2020!BY79)</f>
        <v>-</v>
      </c>
      <c r="CB71" s="120" t="str">
        <f>IF(MIR_2020!BZ79="","-",MIR_2020!BZ79)</f>
        <v>-</v>
      </c>
      <c r="CC71" s="73" t="str">
        <f>IF(MIR_2020!CA79="","-",MIR_2020!CA79)</f>
        <v>-</v>
      </c>
      <c r="CD71" s="73" t="str">
        <f>IF(MIR_2020!CB79="","-",MIR_2020!CB79)</f>
        <v>-</v>
      </c>
      <c r="CE71" s="73" t="str">
        <f>IF(MIR_2020!CC79="","-",MIR_2020!CC79)</f>
        <v>-</v>
      </c>
      <c r="CF71" s="73" t="str">
        <f>IF(MIR_2020!CD79="","-",MIR_2020!CD79)</f>
        <v>-</v>
      </c>
      <c r="CG71" s="73" t="str">
        <f>IF(MIR_2020!CE79="","-",MIR_2020!CE79)</f>
        <v>-</v>
      </c>
      <c r="CH71" s="120" t="str">
        <f>IF(MIR_2020!CF79="","-",MIR_2020!CF79)</f>
        <v>-</v>
      </c>
      <c r="CI71" s="120" t="str">
        <f>IF(MIR_2020!CG79="","-",MIR_2020!CG79)</f>
        <v>-</v>
      </c>
      <c r="CJ71" s="73" t="str">
        <f>IF(MIR_2020!CH79="","-",MIR_2020!CH79)</f>
        <v>-</v>
      </c>
      <c r="CK71" s="73" t="str">
        <f>IF(MIR_2020!CI79="","-",MIR_2020!CI79)</f>
        <v>-</v>
      </c>
      <c r="CL71" s="73" t="str">
        <f>IF(MIR_2020!CJ79="","-",MIR_2020!CJ79)</f>
        <v>-</v>
      </c>
      <c r="CM71" s="73" t="str">
        <f>IF(MIR_2020!CK79="","-",MIR_2020!CK79)</f>
        <v>-</v>
      </c>
      <c r="CN71" s="73" t="str">
        <f>IF(MIR_2020!CL79="","-",MIR_2020!CL79)</f>
        <v>-</v>
      </c>
      <c r="CO71" s="120" t="str">
        <f>IF(MIR_2020!CM79="","-",MIR_2020!CM79)</f>
        <v>-</v>
      </c>
      <c r="CP71" s="120" t="str">
        <f>IF(MIR_2020!CN79="","-",MIR_2020!CN79)</f>
        <v>-</v>
      </c>
      <c r="CQ71" s="73" t="str">
        <f>IF(MIR_2020!CO79="","-",MIR_2020!CO79)</f>
        <v>-</v>
      </c>
      <c r="CR71" s="73" t="str">
        <f>IF(MIR_2020!CP79="","-",MIR_2020!CP79)</f>
        <v>-</v>
      </c>
      <c r="CS71" s="73" t="str">
        <f>IF(MIR_2020!CQ79="","-",MIR_2020!CQ79)</f>
        <v>-</v>
      </c>
      <c r="CT71" s="73" t="str">
        <f>IF(MIR_2020!CR79="","-",MIR_2020!CR79)</f>
        <v>-</v>
      </c>
      <c r="CU71" s="73" t="str">
        <f>IF(MIR_2020!CS79="","-",MIR_2020!CS79)</f>
        <v>-</v>
      </c>
    </row>
    <row r="72" spans="1:99" s="67" customFormat="1" ht="12.75" x14ac:dyDescent="0.3">
      <c r="A72" s="66">
        <f>+VLOOKUP($D72,Catálogos!$A$14:$E$40,5,0)</f>
        <v>2</v>
      </c>
      <c r="B72" s="68" t="str">
        <f>+VLOOKUP(D72,Catálogos!$A$14:$C$40,3,FALSE)</f>
        <v>Promover el pleno ejercicio de los derechos de acceso a la información pública y de protección de datos personales, así como la transparencia y apertura de las instituciones públicas.</v>
      </c>
      <c r="C72" s="68" t="str">
        <f>+VLOOKUP(D72,Catálogos!$A$14:$F$40,6,FALSE)</f>
        <v>Presidencia</v>
      </c>
      <c r="D72" s="67" t="str">
        <f>+MID(MIR_2020!$D$6,1,3)</f>
        <v>170</v>
      </c>
      <c r="E72" s="68" t="str">
        <f>+MID(MIR_2020!$D$6,7,150)</f>
        <v>Dirección General de Comunicación Social y Difusión</v>
      </c>
      <c r="F72" s="67" t="str">
        <f>IF(MIR_2020!B80=0,F71,MIR_2020!B80)</f>
        <v>GOA09</v>
      </c>
      <c r="G72" s="67" t="str">
        <f>IF(MIR_2020!C80=0,G71,MIR_2020!C80)</f>
        <v>Actividad</v>
      </c>
      <c r="H72" s="68" t="str">
        <f>IF(MIR_2020!D80="",H71,MIR_2020!D80)</f>
        <v>2.2 Aplicación de una encuesta institucional de diagnóstico de los instrumentos de comunicación interna y el impacto de sus mensajes entre el personal del Instituto.</v>
      </c>
      <c r="I72" s="68">
        <f>+MIR_2020!E80</f>
        <v>0</v>
      </c>
      <c r="J72" s="68">
        <f>+MIR_2020!F80</f>
        <v>0</v>
      </c>
      <c r="K72" s="68">
        <f>+MIR_2020!G80</f>
        <v>0</v>
      </c>
      <c r="L72" s="68">
        <f>+MIR_2020!H80</f>
        <v>0</v>
      </c>
      <c r="M72" s="68">
        <f>+MIR_2020!I80</f>
        <v>0</v>
      </c>
      <c r="N72" s="68">
        <f>+MIR_2020!J80</f>
        <v>0</v>
      </c>
      <c r="O72" s="68">
        <f>+MIR_2020!K80</f>
        <v>0</v>
      </c>
      <c r="P72" s="68">
        <f>+MIR_2020!L80</f>
        <v>0</v>
      </c>
      <c r="Q72" s="68">
        <f>+MIR_2020!M80</f>
        <v>0</v>
      </c>
      <c r="R72" s="68">
        <f>+MIR_2020!N80</f>
        <v>0</v>
      </c>
      <c r="S72" s="68">
        <f>+MIR_2020!O80</f>
        <v>0</v>
      </c>
      <c r="T72" s="68">
        <f>+MIR_2020!P80</f>
        <v>0</v>
      </c>
      <c r="U72" s="68">
        <f>+MIR_2020!Q80</f>
        <v>0</v>
      </c>
      <c r="V72" s="68" t="str">
        <f>IF(MIR_2020!R80=0,V71,MIR_2020!R80)</f>
        <v>Anual</v>
      </c>
      <c r="W72" s="68" t="str">
        <f>IF(MIR_2020!S80=0,W71,MIR_2020!S80)</f>
        <v>Porcentaje</v>
      </c>
      <c r="X72" s="68">
        <f>+MIR_2020!V80</f>
        <v>0</v>
      </c>
      <c r="Y72" s="68">
        <f>+MIR_2020!W80</f>
        <v>0</v>
      </c>
      <c r="Z72" s="68">
        <f>+MIR_2020!X80</f>
        <v>0</v>
      </c>
      <c r="AA72" s="68" t="str">
        <f>IF(AND(MIR_2020!Y80="",H72=H71),AA71,MIR_2020!Y80)</f>
        <v>Los resultados de la encuesta son obtenidos en tiempo y forma.</v>
      </c>
      <c r="AB72" s="68">
        <f>+MIR_2020!Z80</f>
        <v>0</v>
      </c>
      <c r="AC72" s="68">
        <f>+MIR_2020!AA80</f>
        <v>0</v>
      </c>
      <c r="AD72" s="68">
        <f>+MIR_2020!AB80</f>
        <v>0</v>
      </c>
      <c r="AE72" s="76">
        <f>+MIR_2020!AC80</f>
        <v>0</v>
      </c>
      <c r="AF72" s="76">
        <f>+MIR_2020!AD80</f>
        <v>0</v>
      </c>
      <c r="AG72" s="67">
        <f>+MIR_2020!AE80</f>
        <v>0</v>
      </c>
      <c r="AH72" s="67">
        <f>+MIR_2020!AF80</f>
        <v>0</v>
      </c>
      <c r="AI72" s="67">
        <f>+MIR_2020!AG80</f>
        <v>0</v>
      </c>
      <c r="AJ72" s="67">
        <f>+MIR_2020!AH80</f>
        <v>0</v>
      </c>
      <c r="AK72" s="67">
        <f>+MIR_2020!AN80</f>
        <v>0</v>
      </c>
      <c r="AL72" s="67" t="str">
        <f ca="1">IF(MIR_2020!AO80="","-",IF(AN72="No aplica","-",IF(MIR_2020!AO80="Sin avance","Sin avance",IF(MIR_2020!AO80&lt;&gt;"Sin avance",IFERROR(_xlfn.FORMULATEXT(MIR_2020!AO80),CONCATENATE("=",MIR_2020!AO80)),"0"))))</f>
        <v>-</v>
      </c>
      <c r="AM72" s="67">
        <f>+MIR_2020!AP80</f>
        <v>0</v>
      </c>
      <c r="AN72" s="67">
        <f>+MIR_2020!AQ80</f>
        <v>0</v>
      </c>
      <c r="AO72" s="67">
        <f>+MIR_2020!AR80</f>
        <v>0</v>
      </c>
      <c r="AP72" s="77" t="str">
        <f>IF(MIR_2020!AS80="","-",MIR_2020!AS80)</f>
        <v>-</v>
      </c>
      <c r="AQ72" s="67">
        <f>+MIR_2020!AT80</f>
        <v>0</v>
      </c>
      <c r="AR72" s="67" t="str">
        <f ca="1">+IF(MIR_2020!AU80="","-",IF(AT72="No aplica","-",IF(MIR_2020!AU80="Sin avance","Sin avance",IF(MIR_2020!AU80&lt;&gt;"Sin avance",IFERROR(_xlfn.FORMULATEXT(MIR_2020!AU80),CONCATENATE("=",MIR_2020!AU80)),"0"))))</f>
        <v>-</v>
      </c>
      <c r="AS72" s="67">
        <f>+MIR_2020!AV80</f>
        <v>0</v>
      </c>
      <c r="AT72" s="67">
        <f>+MIR_2020!AW80</f>
        <v>0</v>
      </c>
      <c r="AU72" s="67">
        <f>+MIR_2020!AX80</f>
        <v>0</v>
      </c>
      <c r="AV72" s="77" t="str">
        <f>IF(MIR_2020!AY80="","-",MIR_2020!AY80)</f>
        <v>-</v>
      </c>
      <c r="AW72" s="67">
        <f>+MIR_2020!AZ80</f>
        <v>0</v>
      </c>
      <c r="AX72" s="69" t="str">
        <f ca="1">+IF(MIR_2020!BA80="","-",IF(AZ72="No aplica","-",IF(MIR_2020!BA80="Sin avance","Sin avance",IF(MIR_2020!BA80&lt;&gt;"Sin avance",IFERROR(_xlfn.FORMULATEXT(MIR_2020!BA80),CONCATENATE("=",MIR_2020!BA80)),"0"))))</f>
        <v>-</v>
      </c>
      <c r="AY72" s="67">
        <f>+MIR_2020!BB80</f>
        <v>0</v>
      </c>
      <c r="AZ72" s="67">
        <f>+MIR_2020!BC80</f>
        <v>0</v>
      </c>
      <c r="BA72" s="67">
        <f>+MIR_2020!BD80</f>
        <v>0</v>
      </c>
      <c r="BB72" s="77" t="str">
        <f>IF(MIR_2020!BE80="","-",MIR_2020!BE80)</f>
        <v>-</v>
      </c>
      <c r="BC72" s="67">
        <f>+MIR_2020!BF80</f>
        <v>0</v>
      </c>
      <c r="BD72" s="67" t="str">
        <f ca="1">+IF(MIR_2020!BG80="","-",IF(BF72="No aplica","-",IF(MIR_2020!BG80="Sin avance","Sin avance",IF(MIR_2020!BG80&lt;&gt;"Sin avance",IFERROR(_xlfn.FORMULATEXT(MIR_2020!BG80),CONCATENATE("=",MIR_2020!BG80)),"0"))))</f>
        <v>-</v>
      </c>
      <c r="BE72" s="67">
        <f>+MIR_2020!BH80</f>
        <v>0</v>
      </c>
      <c r="BF72" s="67">
        <f>+MIR_2020!BI80</f>
        <v>0</v>
      </c>
      <c r="BG72" s="67">
        <f>+MIR_2020!BJ80</f>
        <v>0</v>
      </c>
      <c r="BH72" s="77" t="str">
        <f>IF(MIR_2020!BK80="","-",MIR_2020!BK80)</f>
        <v>-</v>
      </c>
      <c r="BI72" s="67">
        <f>+MIR_2020!AH80</f>
        <v>0</v>
      </c>
      <c r="BJ72" s="70" t="str">
        <f ca="1">+IF(MIR_2020!AI80="","-",IF(BL72="No aplica","-",IF(MIR_2020!AI80="Sin avance","Sin avance",IF(MIR_2020!AI80&lt;&gt;"Sin avance",IFERROR(_xlfn.FORMULATEXT(MIR_2020!AI80),CONCATENATE("=",MIR_2020!AI80)),"-"))))</f>
        <v>-</v>
      </c>
      <c r="BK72" s="67">
        <f>+MIR_2020!AJ80</f>
        <v>0</v>
      </c>
      <c r="BL72" s="67">
        <f>+MIR_2020!AK80</f>
        <v>0</v>
      </c>
      <c r="BM72" s="67">
        <f>+MIR_2020!AL80</f>
        <v>0</v>
      </c>
      <c r="BN72" s="77" t="str">
        <f>IF(MIR_2020!AM80="","-",MIR_2020!AM80)</f>
        <v>-</v>
      </c>
      <c r="BO72" s="120" t="str">
        <f>IF(MIR_2020!BL80="","-",MIR_2020!BL80)</f>
        <v>-</v>
      </c>
      <c r="BP72" s="120" t="str">
        <f>IF(MIR_2020!BM80="","-",MIR_2020!BM80)</f>
        <v>-</v>
      </c>
      <c r="BQ72" s="120" t="str">
        <f>IF(MIR_2020!BN80="","-",MIR_2020!BN80)</f>
        <v>-</v>
      </c>
      <c r="BR72" s="120" t="str">
        <f>IF(MIR_2020!BO80="","-",MIR_2020!BO80)</f>
        <v>-</v>
      </c>
      <c r="BS72" s="73" t="str">
        <f>IF(MIR_2020!BP80="","-",MIR_2020!BP80)</f>
        <v>-</v>
      </c>
      <c r="BT72" s="120" t="str">
        <f>IF(MIR_2020!BR80="","-",MIR_2020!BR80)</f>
        <v>-</v>
      </c>
      <c r="BU72" s="120" t="str">
        <f>IF(MIR_2020!BS80="","-",MIR_2020!BS80)</f>
        <v>-</v>
      </c>
      <c r="BV72" s="73" t="str">
        <f>IF(MIR_2020!BT80="","-",MIR_2020!BT80)</f>
        <v>-</v>
      </c>
      <c r="BW72" s="73" t="str">
        <f>IF(MIR_2020!BU80="","-",MIR_2020!BU80)</f>
        <v>-</v>
      </c>
      <c r="BX72" s="73" t="str">
        <f>IF(MIR_2020!BV80="","-",MIR_2020!BV80)</f>
        <v>-</v>
      </c>
      <c r="BY72" s="73" t="str">
        <f>IF(MIR_2020!BW80="","-",MIR_2020!BW80)</f>
        <v>-</v>
      </c>
      <c r="BZ72" s="73" t="str">
        <f>IF(MIR_2020!BX80="","-",MIR_2020!BX80)</f>
        <v>-</v>
      </c>
      <c r="CA72" s="120" t="str">
        <f>IF(MIR_2020!BY80="","-",MIR_2020!BY80)</f>
        <v>-</v>
      </c>
      <c r="CB72" s="120" t="str">
        <f>IF(MIR_2020!BZ80="","-",MIR_2020!BZ80)</f>
        <v>-</v>
      </c>
      <c r="CC72" s="73" t="str">
        <f>IF(MIR_2020!CA80="","-",MIR_2020!CA80)</f>
        <v>-</v>
      </c>
      <c r="CD72" s="73" t="str">
        <f>IF(MIR_2020!CB80="","-",MIR_2020!CB80)</f>
        <v>-</v>
      </c>
      <c r="CE72" s="73" t="str">
        <f>IF(MIR_2020!CC80="","-",MIR_2020!CC80)</f>
        <v>-</v>
      </c>
      <c r="CF72" s="73" t="str">
        <f>IF(MIR_2020!CD80="","-",MIR_2020!CD80)</f>
        <v>-</v>
      </c>
      <c r="CG72" s="73" t="str">
        <f>IF(MIR_2020!CE80="","-",MIR_2020!CE80)</f>
        <v>-</v>
      </c>
      <c r="CH72" s="120" t="str">
        <f>IF(MIR_2020!CF80="","-",MIR_2020!CF80)</f>
        <v>-</v>
      </c>
      <c r="CI72" s="120" t="str">
        <f>IF(MIR_2020!CG80="","-",MIR_2020!CG80)</f>
        <v>-</v>
      </c>
      <c r="CJ72" s="73" t="str">
        <f>IF(MIR_2020!CH80="","-",MIR_2020!CH80)</f>
        <v>-</v>
      </c>
      <c r="CK72" s="73" t="str">
        <f>IF(MIR_2020!CI80="","-",MIR_2020!CI80)</f>
        <v>-</v>
      </c>
      <c r="CL72" s="73" t="str">
        <f>IF(MIR_2020!CJ80="","-",MIR_2020!CJ80)</f>
        <v>-</v>
      </c>
      <c r="CM72" s="73" t="str">
        <f>IF(MIR_2020!CK80="","-",MIR_2020!CK80)</f>
        <v>-</v>
      </c>
      <c r="CN72" s="73" t="str">
        <f>IF(MIR_2020!CL80="","-",MIR_2020!CL80)</f>
        <v>-</v>
      </c>
      <c r="CO72" s="120" t="str">
        <f>IF(MIR_2020!CM80="","-",MIR_2020!CM80)</f>
        <v>-</v>
      </c>
      <c r="CP72" s="120" t="str">
        <f>IF(MIR_2020!CN80="","-",MIR_2020!CN80)</f>
        <v>-</v>
      </c>
      <c r="CQ72" s="73" t="str">
        <f>IF(MIR_2020!CO80="","-",MIR_2020!CO80)</f>
        <v>-</v>
      </c>
      <c r="CR72" s="73" t="str">
        <f>IF(MIR_2020!CP80="","-",MIR_2020!CP80)</f>
        <v>-</v>
      </c>
      <c r="CS72" s="73" t="str">
        <f>IF(MIR_2020!CQ80="","-",MIR_2020!CQ80)</f>
        <v>-</v>
      </c>
      <c r="CT72" s="73" t="str">
        <f>IF(MIR_2020!CR80="","-",MIR_2020!CR80)</f>
        <v>-</v>
      </c>
      <c r="CU72" s="73" t="str">
        <f>IF(MIR_2020!CS80="","-",MIR_2020!CS80)</f>
        <v>-</v>
      </c>
    </row>
    <row r="73" spans="1:99" s="67" customFormat="1" ht="12.75" x14ac:dyDescent="0.3">
      <c r="A73" s="66">
        <f>+VLOOKUP($D73,Catálogos!$A$14:$E$40,5,0)</f>
        <v>2</v>
      </c>
      <c r="B73" s="68" t="str">
        <f>+VLOOKUP(D73,Catálogos!$A$14:$C$40,3,FALSE)</f>
        <v>Promover el pleno ejercicio de los derechos de acceso a la información pública y de protección de datos personales, así como la transparencia y apertura de las instituciones públicas.</v>
      </c>
      <c r="C73" s="68" t="str">
        <f>+VLOOKUP(D73,Catálogos!$A$14:$F$40,6,FALSE)</f>
        <v>Presidencia</v>
      </c>
      <c r="D73" s="67" t="str">
        <f>+MID(MIR_2020!$D$6,1,3)</f>
        <v>170</v>
      </c>
      <c r="E73" s="68" t="str">
        <f>+MID(MIR_2020!$D$6,7,150)</f>
        <v>Dirección General de Comunicación Social y Difusión</v>
      </c>
      <c r="F73" s="67" t="str">
        <f>IF(MIR_2020!B81=0,F72,MIR_2020!B81)</f>
        <v>GOA09</v>
      </c>
      <c r="G73" s="67" t="str">
        <f>IF(MIR_2020!C81=0,G72,MIR_2020!C81)</f>
        <v>Actividad</v>
      </c>
      <c r="H73" s="68" t="str">
        <f>IF(MIR_2020!D81="",H72,MIR_2020!D81)</f>
        <v>2.2 Aplicación de una encuesta institucional de diagnóstico de los instrumentos de comunicación interna y el impacto de sus mensajes entre el personal del Instituto.</v>
      </c>
      <c r="I73" s="68">
        <f>+MIR_2020!E81</f>
        <v>0</v>
      </c>
      <c r="J73" s="68">
        <f>+MIR_2020!F81</f>
        <v>0</v>
      </c>
      <c r="K73" s="68">
        <f>+MIR_2020!G81</f>
        <v>0</v>
      </c>
      <c r="L73" s="68">
        <f>+MIR_2020!H81</f>
        <v>0</v>
      </c>
      <c r="M73" s="68">
        <f>+MIR_2020!I81</f>
        <v>0</v>
      </c>
      <c r="N73" s="68">
        <f>+MIR_2020!J81</f>
        <v>0</v>
      </c>
      <c r="O73" s="68">
        <f>+MIR_2020!K81</f>
        <v>0</v>
      </c>
      <c r="P73" s="68">
        <f>+MIR_2020!L81</f>
        <v>0</v>
      </c>
      <c r="Q73" s="68">
        <f>+MIR_2020!M81</f>
        <v>0</v>
      </c>
      <c r="R73" s="68">
        <f>+MIR_2020!N81</f>
        <v>0</v>
      </c>
      <c r="S73" s="68">
        <f>+MIR_2020!O81</f>
        <v>0</v>
      </c>
      <c r="T73" s="68">
        <f>+MIR_2020!P81</f>
        <v>0</v>
      </c>
      <c r="U73" s="68">
        <f>+MIR_2020!Q81</f>
        <v>0</v>
      </c>
      <c r="V73" s="68" t="str">
        <f>IF(MIR_2020!R81=0,V72,MIR_2020!R81)</f>
        <v>Anual</v>
      </c>
      <c r="W73" s="68" t="str">
        <f>IF(MIR_2020!S81=0,W72,MIR_2020!S81)</f>
        <v>Porcentaje</v>
      </c>
      <c r="X73" s="68">
        <f>+MIR_2020!V81</f>
        <v>0</v>
      </c>
      <c r="Y73" s="68">
        <f>+MIR_2020!W81</f>
        <v>0</v>
      </c>
      <c r="Z73" s="68">
        <f>+MIR_2020!X81</f>
        <v>0</v>
      </c>
      <c r="AA73" s="68" t="str">
        <f>IF(AND(MIR_2020!Y81="",H73=H72),AA72,MIR_2020!Y81)</f>
        <v>Los resultados de la encuesta son obtenidos en tiempo y forma.</v>
      </c>
      <c r="AB73" s="68">
        <f>+MIR_2020!Z81</f>
        <v>0</v>
      </c>
      <c r="AC73" s="68">
        <f>+MIR_2020!AA81</f>
        <v>0</v>
      </c>
      <c r="AD73" s="68">
        <f>+MIR_2020!AB81</f>
        <v>0</v>
      </c>
      <c r="AE73" s="76">
        <f>+MIR_2020!AC81</f>
        <v>0</v>
      </c>
      <c r="AF73" s="76">
        <f>+MIR_2020!AD81</f>
        <v>0</v>
      </c>
      <c r="AG73" s="67">
        <f>+MIR_2020!AE81</f>
        <v>0</v>
      </c>
      <c r="AH73" s="67">
        <f>+MIR_2020!AF81</f>
        <v>0</v>
      </c>
      <c r="AI73" s="67">
        <f>+MIR_2020!AG81</f>
        <v>0</v>
      </c>
      <c r="AJ73" s="67">
        <f>+MIR_2020!AH81</f>
        <v>0</v>
      </c>
      <c r="AK73" s="67">
        <f>+MIR_2020!AN81</f>
        <v>0</v>
      </c>
      <c r="AL73" s="67" t="str">
        <f ca="1">IF(MIR_2020!AO81="","-",IF(AN73="No aplica","-",IF(MIR_2020!AO81="Sin avance","Sin avance",IF(MIR_2020!AO81&lt;&gt;"Sin avance",IFERROR(_xlfn.FORMULATEXT(MIR_2020!AO81),CONCATENATE("=",MIR_2020!AO81)),"0"))))</f>
        <v>-</v>
      </c>
      <c r="AM73" s="67">
        <f>+MIR_2020!AP81</f>
        <v>0</v>
      </c>
      <c r="AN73" s="67">
        <f>+MIR_2020!AQ81</f>
        <v>0</v>
      </c>
      <c r="AO73" s="67">
        <f>+MIR_2020!AR81</f>
        <v>0</v>
      </c>
      <c r="AP73" s="77" t="str">
        <f>IF(MIR_2020!AS81="","-",MIR_2020!AS81)</f>
        <v>-</v>
      </c>
      <c r="AQ73" s="67">
        <f>+MIR_2020!AT81</f>
        <v>0</v>
      </c>
      <c r="AR73" s="67" t="str">
        <f ca="1">+IF(MIR_2020!AU81="","-",IF(AT73="No aplica","-",IF(MIR_2020!AU81="Sin avance","Sin avance",IF(MIR_2020!AU81&lt;&gt;"Sin avance",IFERROR(_xlfn.FORMULATEXT(MIR_2020!AU81),CONCATENATE("=",MIR_2020!AU81)),"0"))))</f>
        <v>-</v>
      </c>
      <c r="AS73" s="67">
        <f>+MIR_2020!AV81</f>
        <v>0</v>
      </c>
      <c r="AT73" s="67">
        <f>+MIR_2020!AW81</f>
        <v>0</v>
      </c>
      <c r="AU73" s="67">
        <f>+MIR_2020!AX81</f>
        <v>0</v>
      </c>
      <c r="AV73" s="77" t="str">
        <f>IF(MIR_2020!AY81="","-",MIR_2020!AY81)</f>
        <v>-</v>
      </c>
      <c r="AW73" s="67">
        <f>+MIR_2020!AZ81</f>
        <v>0</v>
      </c>
      <c r="AX73" s="69" t="str">
        <f ca="1">+IF(MIR_2020!BA81="","-",IF(AZ73="No aplica","-",IF(MIR_2020!BA81="Sin avance","Sin avance",IF(MIR_2020!BA81&lt;&gt;"Sin avance",IFERROR(_xlfn.FORMULATEXT(MIR_2020!BA81),CONCATENATE("=",MIR_2020!BA81)),"0"))))</f>
        <v>-</v>
      </c>
      <c r="AY73" s="67">
        <f>+MIR_2020!BB81</f>
        <v>0</v>
      </c>
      <c r="AZ73" s="67">
        <f>+MIR_2020!BC81</f>
        <v>0</v>
      </c>
      <c r="BA73" s="67">
        <f>+MIR_2020!BD81</f>
        <v>0</v>
      </c>
      <c r="BB73" s="77" t="str">
        <f>IF(MIR_2020!BE81="","-",MIR_2020!BE81)</f>
        <v>-</v>
      </c>
      <c r="BC73" s="67">
        <f>+MIR_2020!BF81</f>
        <v>0</v>
      </c>
      <c r="BD73" s="67" t="str">
        <f ca="1">+IF(MIR_2020!BG81="","-",IF(BF73="No aplica","-",IF(MIR_2020!BG81="Sin avance","Sin avance",IF(MIR_2020!BG81&lt;&gt;"Sin avance",IFERROR(_xlfn.FORMULATEXT(MIR_2020!BG81),CONCATENATE("=",MIR_2020!BG81)),"0"))))</f>
        <v>-</v>
      </c>
      <c r="BE73" s="67">
        <f>+MIR_2020!BH81</f>
        <v>0</v>
      </c>
      <c r="BF73" s="67">
        <f>+MIR_2020!BI81</f>
        <v>0</v>
      </c>
      <c r="BG73" s="67">
        <f>+MIR_2020!BJ81</f>
        <v>0</v>
      </c>
      <c r="BH73" s="77" t="str">
        <f>IF(MIR_2020!BK81="","-",MIR_2020!BK81)</f>
        <v>-</v>
      </c>
      <c r="BI73" s="67">
        <f>+MIR_2020!AH81</f>
        <v>0</v>
      </c>
      <c r="BJ73" s="70" t="str">
        <f ca="1">+IF(MIR_2020!AI81="","-",IF(BL73="No aplica","-",IF(MIR_2020!AI81="Sin avance","Sin avance",IF(MIR_2020!AI81&lt;&gt;"Sin avance",IFERROR(_xlfn.FORMULATEXT(MIR_2020!AI81),CONCATENATE("=",MIR_2020!AI81)),"-"))))</f>
        <v>-</v>
      </c>
      <c r="BK73" s="67">
        <f>+MIR_2020!AJ81</f>
        <v>0</v>
      </c>
      <c r="BL73" s="67">
        <f>+MIR_2020!AK81</f>
        <v>0</v>
      </c>
      <c r="BM73" s="67">
        <f>+MIR_2020!AL81</f>
        <v>0</v>
      </c>
      <c r="BN73" s="77" t="str">
        <f>IF(MIR_2020!AM81="","-",MIR_2020!AM81)</f>
        <v>-</v>
      </c>
      <c r="BO73" s="120" t="str">
        <f>IF(MIR_2020!BL81="","-",MIR_2020!BL81)</f>
        <v>-</v>
      </c>
      <c r="BP73" s="120" t="str">
        <f>IF(MIR_2020!BM81="","-",MIR_2020!BM81)</f>
        <v>-</v>
      </c>
      <c r="BQ73" s="120" t="str">
        <f>IF(MIR_2020!BN81="","-",MIR_2020!BN81)</f>
        <v>-</v>
      </c>
      <c r="BR73" s="120" t="str">
        <f>IF(MIR_2020!BO81="","-",MIR_2020!BO81)</f>
        <v>-</v>
      </c>
      <c r="BS73" s="73" t="str">
        <f>IF(MIR_2020!BP81="","-",MIR_2020!BP81)</f>
        <v>-</v>
      </c>
      <c r="BT73" s="120" t="str">
        <f>IF(MIR_2020!BR81="","-",MIR_2020!BR81)</f>
        <v>-</v>
      </c>
      <c r="BU73" s="120" t="str">
        <f>IF(MIR_2020!BS81="","-",MIR_2020!BS81)</f>
        <v>-</v>
      </c>
      <c r="BV73" s="73" t="str">
        <f>IF(MIR_2020!BT81="","-",MIR_2020!BT81)</f>
        <v>-</v>
      </c>
      <c r="BW73" s="73" t="str">
        <f>IF(MIR_2020!BU81="","-",MIR_2020!BU81)</f>
        <v>-</v>
      </c>
      <c r="BX73" s="73" t="str">
        <f>IF(MIR_2020!BV81="","-",MIR_2020!BV81)</f>
        <v>-</v>
      </c>
      <c r="BY73" s="73" t="str">
        <f>IF(MIR_2020!BW81="","-",MIR_2020!BW81)</f>
        <v>-</v>
      </c>
      <c r="BZ73" s="73" t="str">
        <f>IF(MIR_2020!BX81="","-",MIR_2020!BX81)</f>
        <v>-</v>
      </c>
      <c r="CA73" s="120" t="str">
        <f>IF(MIR_2020!BY81="","-",MIR_2020!BY81)</f>
        <v>-</v>
      </c>
      <c r="CB73" s="120" t="str">
        <f>IF(MIR_2020!BZ81="","-",MIR_2020!BZ81)</f>
        <v>-</v>
      </c>
      <c r="CC73" s="73" t="str">
        <f>IF(MIR_2020!CA81="","-",MIR_2020!CA81)</f>
        <v>-</v>
      </c>
      <c r="CD73" s="73" t="str">
        <f>IF(MIR_2020!CB81="","-",MIR_2020!CB81)</f>
        <v>-</v>
      </c>
      <c r="CE73" s="73" t="str">
        <f>IF(MIR_2020!CC81="","-",MIR_2020!CC81)</f>
        <v>-</v>
      </c>
      <c r="CF73" s="73" t="str">
        <f>IF(MIR_2020!CD81="","-",MIR_2020!CD81)</f>
        <v>-</v>
      </c>
      <c r="CG73" s="73" t="str">
        <f>IF(MIR_2020!CE81="","-",MIR_2020!CE81)</f>
        <v>-</v>
      </c>
      <c r="CH73" s="120" t="str">
        <f>IF(MIR_2020!CF81="","-",MIR_2020!CF81)</f>
        <v>-</v>
      </c>
      <c r="CI73" s="120" t="str">
        <f>IF(MIR_2020!CG81="","-",MIR_2020!CG81)</f>
        <v>-</v>
      </c>
      <c r="CJ73" s="73" t="str">
        <f>IF(MIR_2020!CH81="","-",MIR_2020!CH81)</f>
        <v>-</v>
      </c>
      <c r="CK73" s="73" t="str">
        <f>IF(MIR_2020!CI81="","-",MIR_2020!CI81)</f>
        <v>-</v>
      </c>
      <c r="CL73" s="73" t="str">
        <f>IF(MIR_2020!CJ81="","-",MIR_2020!CJ81)</f>
        <v>-</v>
      </c>
      <c r="CM73" s="73" t="str">
        <f>IF(MIR_2020!CK81="","-",MIR_2020!CK81)</f>
        <v>-</v>
      </c>
      <c r="CN73" s="73" t="str">
        <f>IF(MIR_2020!CL81="","-",MIR_2020!CL81)</f>
        <v>-</v>
      </c>
      <c r="CO73" s="120" t="str">
        <f>IF(MIR_2020!CM81="","-",MIR_2020!CM81)</f>
        <v>-</v>
      </c>
      <c r="CP73" s="120" t="str">
        <f>IF(MIR_2020!CN81="","-",MIR_2020!CN81)</f>
        <v>-</v>
      </c>
      <c r="CQ73" s="73" t="str">
        <f>IF(MIR_2020!CO81="","-",MIR_2020!CO81)</f>
        <v>-</v>
      </c>
      <c r="CR73" s="73" t="str">
        <f>IF(MIR_2020!CP81="","-",MIR_2020!CP81)</f>
        <v>-</v>
      </c>
      <c r="CS73" s="73" t="str">
        <f>IF(MIR_2020!CQ81="","-",MIR_2020!CQ81)</f>
        <v>-</v>
      </c>
      <c r="CT73" s="73" t="str">
        <f>IF(MIR_2020!CR81="","-",MIR_2020!CR81)</f>
        <v>-</v>
      </c>
      <c r="CU73" s="73" t="str">
        <f>IF(MIR_2020!CS81="","-",MIR_2020!CS81)</f>
        <v>-</v>
      </c>
    </row>
    <row r="74" spans="1:99" s="67" customFormat="1" ht="12.75" x14ac:dyDescent="0.3">
      <c r="A74" s="66">
        <f>+VLOOKUP($D74,Catálogos!$A$14:$E$40,5,0)</f>
        <v>2</v>
      </c>
      <c r="B74" s="68" t="str">
        <f>+VLOOKUP(D74,Catálogos!$A$14:$C$40,3,FALSE)</f>
        <v>Promover el pleno ejercicio de los derechos de acceso a la información pública y de protección de datos personales, así como la transparencia y apertura de las instituciones públicas.</v>
      </c>
      <c r="C74" s="68" t="str">
        <f>+VLOOKUP(D74,Catálogos!$A$14:$F$40,6,FALSE)</f>
        <v>Presidencia</v>
      </c>
      <c r="D74" s="67" t="str">
        <f>+MID(MIR_2020!$D$6,1,3)</f>
        <v>170</v>
      </c>
      <c r="E74" s="68" t="str">
        <f>+MID(MIR_2020!$D$6,7,150)</f>
        <v>Dirección General de Comunicación Social y Difusión</v>
      </c>
      <c r="F74" s="67" t="str">
        <f>IF(MIR_2020!B82=0,F73,MIR_2020!B82)</f>
        <v>GOA09</v>
      </c>
      <c r="G74" s="67" t="str">
        <f>IF(MIR_2020!C82=0,G73,MIR_2020!C82)</f>
        <v>Actividad</v>
      </c>
      <c r="H74" s="68" t="str">
        <f>IF(MIR_2020!D82="",H73,MIR_2020!D82)</f>
        <v>2.2 Aplicación de una encuesta institucional de diagnóstico de los instrumentos de comunicación interna y el impacto de sus mensajes entre el personal del Instituto.</v>
      </c>
      <c r="I74" s="68">
        <f>+MIR_2020!E82</f>
        <v>0</v>
      </c>
      <c r="J74" s="68">
        <f>+MIR_2020!F82</f>
        <v>0</v>
      </c>
      <c r="K74" s="68">
        <f>+MIR_2020!G82</f>
        <v>0</v>
      </c>
      <c r="L74" s="68">
        <f>+MIR_2020!H82</f>
        <v>0</v>
      </c>
      <c r="M74" s="68">
        <f>+MIR_2020!I82</f>
        <v>0</v>
      </c>
      <c r="N74" s="68">
        <f>+MIR_2020!J82</f>
        <v>0</v>
      </c>
      <c r="O74" s="68">
        <f>+MIR_2020!K82</f>
        <v>0</v>
      </c>
      <c r="P74" s="68">
        <f>+MIR_2020!L82</f>
        <v>0</v>
      </c>
      <c r="Q74" s="68">
        <f>+MIR_2020!M82</f>
        <v>0</v>
      </c>
      <c r="R74" s="68">
        <f>+MIR_2020!N82</f>
        <v>0</v>
      </c>
      <c r="S74" s="68">
        <f>+MIR_2020!O82</f>
        <v>0</v>
      </c>
      <c r="T74" s="68">
        <f>+MIR_2020!P82</f>
        <v>0</v>
      </c>
      <c r="U74" s="68">
        <f>+MIR_2020!Q82</f>
        <v>0</v>
      </c>
      <c r="V74" s="68" t="str">
        <f>IF(MIR_2020!R82=0,V73,MIR_2020!R82)</f>
        <v>Anual</v>
      </c>
      <c r="W74" s="68" t="str">
        <f>IF(MIR_2020!S82=0,W73,MIR_2020!S82)</f>
        <v>Porcentaje</v>
      </c>
      <c r="X74" s="68">
        <f>+MIR_2020!V82</f>
        <v>0</v>
      </c>
      <c r="Y74" s="68">
        <f>+MIR_2020!W82</f>
        <v>0</v>
      </c>
      <c r="Z74" s="68">
        <f>+MIR_2020!X82</f>
        <v>0</v>
      </c>
      <c r="AA74" s="68" t="str">
        <f>IF(AND(MIR_2020!Y82="",H74=H73),AA73,MIR_2020!Y82)</f>
        <v>Los resultados de la encuesta son obtenidos en tiempo y forma.</v>
      </c>
      <c r="AB74" s="68">
        <f>+MIR_2020!Z82</f>
        <v>0</v>
      </c>
      <c r="AC74" s="68">
        <f>+MIR_2020!AA82</f>
        <v>0</v>
      </c>
      <c r="AD74" s="68">
        <f>+MIR_2020!AB82</f>
        <v>0</v>
      </c>
      <c r="AE74" s="76">
        <f>+MIR_2020!AC82</f>
        <v>0</v>
      </c>
      <c r="AF74" s="76">
        <f>+MIR_2020!AD82</f>
        <v>0</v>
      </c>
      <c r="AG74" s="67">
        <f>+MIR_2020!AE82</f>
        <v>0</v>
      </c>
      <c r="AH74" s="67">
        <f>+MIR_2020!AF82</f>
        <v>0</v>
      </c>
      <c r="AI74" s="67">
        <f>+MIR_2020!AG82</f>
        <v>0</v>
      </c>
      <c r="AJ74" s="67">
        <f>+MIR_2020!AH82</f>
        <v>0</v>
      </c>
      <c r="AK74" s="67">
        <f>+MIR_2020!AN82</f>
        <v>0</v>
      </c>
      <c r="AL74" s="67" t="str">
        <f ca="1">IF(MIR_2020!AO82="","-",IF(AN74="No aplica","-",IF(MIR_2020!AO82="Sin avance","Sin avance",IF(MIR_2020!AO82&lt;&gt;"Sin avance",IFERROR(_xlfn.FORMULATEXT(MIR_2020!AO82),CONCATENATE("=",MIR_2020!AO82)),"0"))))</f>
        <v>-</v>
      </c>
      <c r="AM74" s="67">
        <f>+MIR_2020!AP82</f>
        <v>0</v>
      </c>
      <c r="AN74" s="67">
        <f>+MIR_2020!AQ82</f>
        <v>0</v>
      </c>
      <c r="AO74" s="67">
        <f>+MIR_2020!AR82</f>
        <v>0</v>
      </c>
      <c r="AP74" s="77" t="str">
        <f>IF(MIR_2020!AS82="","-",MIR_2020!AS82)</f>
        <v>-</v>
      </c>
      <c r="AQ74" s="67">
        <f>+MIR_2020!AT82</f>
        <v>0</v>
      </c>
      <c r="AR74" s="67" t="str">
        <f ca="1">+IF(MIR_2020!AU82="","-",IF(AT74="No aplica","-",IF(MIR_2020!AU82="Sin avance","Sin avance",IF(MIR_2020!AU82&lt;&gt;"Sin avance",IFERROR(_xlfn.FORMULATEXT(MIR_2020!AU82),CONCATENATE("=",MIR_2020!AU82)),"0"))))</f>
        <v>-</v>
      </c>
      <c r="AS74" s="67">
        <f>+MIR_2020!AV82</f>
        <v>0</v>
      </c>
      <c r="AT74" s="67">
        <f>+MIR_2020!AW82</f>
        <v>0</v>
      </c>
      <c r="AU74" s="67">
        <f>+MIR_2020!AX82</f>
        <v>0</v>
      </c>
      <c r="AV74" s="77" t="str">
        <f>IF(MIR_2020!AY82="","-",MIR_2020!AY82)</f>
        <v>-</v>
      </c>
      <c r="AW74" s="67">
        <f>+MIR_2020!AZ82</f>
        <v>0</v>
      </c>
      <c r="AX74" s="69" t="str">
        <f ca="1">+IF(MIR_2020!BA82="","-",IF(AZ74="No aplica","-",IF(MIR_2020!BA82="Sin avance","Sin avance",IF(MIR_2020!BA82&lt;&gt;"Sin avance",IFERROR(_xlfn.FORMULATEXT(MIR_2020!BA82),CONCATENATE("=",MIR_2020!BA82)),"0"))))</f>
        <v>-</v>
      </c>
      <c r="AY74" s="67">
        <f>+MIR_2020!BB82</f>
        <v>0</v>
      </c>
      <c r="AZ74" s="67">
        <f>+MIR_2020!BC82</f>
        <v>0</v>
      </c>
      <c r="BA74" s="67">
        <f>+MIR_2020!BD82</f>
        <v>0</v>
      </c>
      <c r="BB74" s="77" t="str">
        <f>IF(MIR_2020!BE82="","-",MIR_2020!BE82)</f>
        <v>-</v>
      </c>
      <c r="BC74" s="67">
        <f>+MIR_2020!BF82</f>
        <v>0</v>
      </c>
      <c r="BD74" s="67" t="str">
        <f ca="1">+IF(MIR_2020!BG82="","-",IF(BF74="No aplica","-",IF(MIR_2020!BG82="Sin avance","Sin avance",IF(MIR_2020!BG82&lt;&gt;"Sin avance",IFERROR(_xlfn.FORMULATEXT(MIR_2020!BG82),CONCATENATE("=",MIR_2020!BG82)),"0"))))</f>
        <v>-</v>
      </c>
      <c r="BE74" s="67">
        <f>+MIR_2020!BH82</f>
        <v>0</v>
      </c>
      <c r="BF74" s="67">
        <f>+MIR_2020!BI82</f>
        <v>0</v>
      </c>
      <c r="BG74" s="67">
        <f>+MIR_2020!BJ82</f>
        <v>0</v>
      </c>
      <c r="BH74" s="77" t="str">
        <f>IF(MIR_2020!BK82="","-",MIR_2020!BK82)</f>
        <v>-</v>
      </c>
      <c r="BI74" s="67">
        <f>+MIR_2020!AH82</f>
        <v>0</v>
      </c>
      <c r="BJ74" s="70" t="str">
        <f ca="1">+IF(MIR_2020!AI82="","-",IF(BL74="No aplica","-",IF(MIR_2020!AI82="Sin avance","Sin avance",IF(MIR_2020!AI82&lt;&gt;"Sin avance",IFERROR(_xlfn.FORMULATEXT(MIR_2020!AI82),CONCATENATE("=",MIR_2020!AI82)),"-"))))</f>
        <v>-</v>
      </c>
      <c r="BK74" s="67">
        <f>+MIR_2020!AJ82</f>
        <v>0</v>
      </c>
      <c r="BL74" s="67">
        <f>+MIR_2020!AK82</f>
        <v>0</v>
      </c>
      <c r="BM74" s="67">
        <f>+MIR_2020!AL82</f>
        <v>0</v>
      </c>
      <c r="BN74" s="77" t="str">
        <f>IF(MIR_2020!AM82="","-",MIR_2020!AM82)</f>
        <v>-</v>
      </c>
      <c r="BO74" s="120" t="str">
        <f>IF(MIR_2020!BL82="","-",MIR_2020!BL82)</f>
        <v>-</v>
      </c>
      <c r="BP74" s="120" t="str">
        <f>IF(MIR_2020!BM82="","-",MIR_2020!BM82)</f>
        <v>-</v>
      </c>
      <c r="BQ74" s="120" t="str">
        <f>IF(MIR_2020!BN82="","-",MIR_2020!BN82)</f>
        <v>-</v>
      </c>
      <c r="BR74" s="120" t="str">
        <f>IF(MIR_2020!BO82="","-",MIR_2020!BO82)</f>
        <v>-</v>
      </c>
      <c r="BS74" s="73" t="str">
        <f>IF(MIR_2020!BP82="","-",MIR_2020!BP82)</f>
        <v>-</v>
      </c>
      <c r="BT74" s="120" t="str">
        <f>IF(MIR_2020!BR82="","-",MIR_2020!BR82)</f>
        <v>-</v>
      </c>
      <c r="BU74" s="120" t="str">
        <f>IF(MIR_2020!BS82="","-",MIR_2020!BS82)</f>
        <v>-</v>
      </c>
      <c r="BV74" s="73" t="str">
        <f>IF(MIR_2020!BT82="","-",MIR_2020!BT82)</f>
        <v>-</v>
      </c>
      <c r="BW74" s="73" t="str">
        <f>IF(MIR_2020!BU82="","-",MIR_2020!BU82)</f>
        <v>-</v>
      </c>
      <c r="BX74" s="73" t="str">
        <f>IF(MIR_2020!BV82="","-",MIR_2020!BV82)</f>
        <v>-</v>
      </c>
      <c r="BY74" s="73" t="str">
        <f>IF(MIR_2020!BW82="","-",MIR_2020!BW82)</f>
        <v>-</v>
      </c>
      <c r="BZ74" s="73" t="str">
        <f>IF(MIR_2020!BX82="","-",MIR_2020!BX82)</f>
        <v>-</v>
      </c>
      <c r="CA74" s="120" t="str">
        <f>IF(MIR_2020!BY82="","-",MIR_2020!BY82)</f>
        <v>-</v>
      </c>
      <c r="CB74" s="120" t="str">
        <f>IF(MIR_2020!BZ82="","-",MIR_2020!BZ82)</f>
        <v>-</v>
      </c>
      <c r="CC74" s="73" t="str">
        <f>IF(MIR_2020!CA82="","-",MIR_2020!CA82)</f>
        <v>-</v>
      </c>
      <c r="CD74" s="73" t="str">
        <f>IF(MIR_2020!CB82="","-",MIR_2020!CB82)</f>
        <v>-</v>
      </c>
      <c r="CE74" s="73" t="str">
        <f>IF(MIR_2020!CC82="","-",MIR_2020!CC82)</f>
        <v>-</v>
      </c>
      <c r="CF74" s="73" t="str">
        <f>IF(MIR_2020!CD82="","-",MIR_2020!CD82)</f>
        <v>-</v>
      </c>
      <c r="CG74" s="73" t="str">
        <f>IF(MIR_2020!CE82="","-",MIR_2020!CE82)</f>
        <v>-</v>
      </c>
      <c r="CH74" s="120" t="str">
        <f>IF(MIR_2020!CF82="","-",MIR_2020!CF82)</f>
        <v>-</v>
      </c>
      <c r="CI74" s="120" t="str">
        <f>IF(MIR_2020!CG82="","-",MIR_2020!CG82)</f>
        <v>-</v>
      </c>
      <c r="CJ74" s="73" t="str">
        <f>IF(MIR_2020!CH82="","-",MIR_2020!CH82)</f>
        <v>-</v>
      </c>
      <c r="CK74" s="73" t="str">
        <f>IF(MIR_2020!CI82="","-",MIR_2020!CI82)</f>
        <v>-</v>
      </c>
      <c r="CL74" s="73" t="str">
        <f>IF(MIR_2020!CJ82="","-",MIR_2020!CJ82)</f>
        <v>-</v>
      </c>
      <c r="CM74" s="73" t="str">
        <f>IF(MIR_2020!CK82="","-",MIR_2020!CK82)</f>
        <v>-</v>
      </c>
      <c r="CN74" s="73" t="str">
        <f>IF(MIR_2020!CL82="","-",MIR_2020!CL82)</f>
        <v>-</v>
      </c>
      <c r="CO74" s="120" t="str">
        <f>IF(MIR_2020!CM82="","-",MIR_2020!CM82)</f>
        <v>-</v>
      </c>
      <c r="CP74" s="120" t="str">
        <f>IF(MIR_2020!CN82="","-",MIR_2020!CN82)</f>
        <v>-</v>
      </c>
      <c r="CQ74" s="73" t="str">
        <f>IF(MIR_2020!CO82="","-",MIR_2020!CO82)</f>
        <v>-</v>
      </c>
      <c r="CR74" s="73" t="str">
        <f>IF(MIR_2020!CP82="","-",MIR_2020!CP82)</f>
        <v>-</v>
      </c>
      <c r="CS74" s="73" t="str">
        <f>IF(MIR_2020!CQ82="","-",MIR_2020!CQ82)</f>
        <v>-</v>
      </c>
      <c r="CT74" s="73" t="str">
        <f>IF(MIR_2020!CR82="","-",MIR_2020!CR82)</f>
        <v>-</v>
      </c>
      <c r="CU74" s="73" t="str">
        <f>IF(MIR_2020!CS82="","-",MIR_2020!CS82)</f>
        <v>-</v>
      </c>
    </row>
    <row r="75" spans="1:99" s="67" customFormat="1" ht="12.75" x14ac:dyDescent="0.3">
      <c r="A75" s="66">
        <f>+VLOOKUP($D75,Catálogos!$A$14:$E$40,5,0)</f>
        <v>2</v>
      </c>
      <c r="B75" s="68" t="str">
        <f>+VLOOKUP(D75,Catálogos!$A$14:$C$40,3,FALSE)</f>
        <v>Promover el pleno ejercicio de los derechos de acceso a la información pública y de protección de datos personales, así como la transparencia y apertura de las instituciones públicas.</v>
      </c>
      <c r="C75" s="68" t="str">
        <f>+VLOOKUP(D75,Catálogos!$A$14:$F$40,6,FALSE)</f>
        <v>Presidencia</v>
      </c>
      <c r="D75" s="67" t="str">
        <f>+MID(MIR_2020!$D$6,1,3)</f>
        <v>170</v>
      </c>
      <c r="E75" s="68" t="str">
        <f>+MID(MIR_2020!$D$6,7,150)</f>
        <v>Dirección General de Comunicación Social y Difusión</v>
      </c>
      <c r="F75" s="67" t="str">
        <f>IF(MIR_2020!B83=0,F74,MIR_2020!B83)</f>
        <v>GOA09</v>
      </c>
      <c r="G75" s="67" t="str">
        <f>IF(MIR_2020!C83=0,G74,MIR_2020!C83)</f>
        <v>Actividad</v>
      </c>
      <c r="H75" s="68" t="str">
        <f>IF(MIR_2020!D83="",H74,MIR_2020!D83)</f>
        <v>2.2 Aplicación de una encuesta institucional de diagnóstico de los instrumentos de comunicación interna y el impacto de sus mensajes entre el personal del Instituto.</v>
      </c>
      <c r="I75" s="68">
        <f>+MIR_2020!E83</f>
        <v>0</v>
      </c>
      <c r="J75" s="68">
        <f>+MIR_2020!F83</f>
        <v>0</v>
      </c>
      <c r="K75" s="68">
        <f>+MIR_2020!G83</f>
        <v>0</v>
      </c>
      <c r="L75" s="68">
        <f>+MIR_2020!H83</f>
        <v>0</v>
      </c>
      <c r="M75" s="68">
        <f>+MIR_2020!I83</f>
        <v>0</v>
      </c>
      <c r="N75" s="68">
        <f>+MIR_2020!J83</f>
        <v>0</v>
      </c>
      <c r="O75" s="68">
        <f>+MIR_2020!K83</f>
        <v>0</v>
      </c>
      <c r="P75" s="68">
        <f>+MIR_2020!L83</f>
        <v>0</v>
      </c>
      <c r="Q75" s="68">
        <f>+MIR_2020!M83</f>
        <v>0</v>
      </c>
      <c r="R75" s="68">
        <f>+MIR_2020!N83</f>
        <v>0</v>
      </c>
      <c r="S75" s="68">
        <f>+MIR_2020!O83</f>
        <v>0</v>
      </c>
      <c r="T75" s="68">
        <f>+MIR_2020!P83</f>
        <v>0</v>
      </c>
      <c r="U75" s="68">
        <f>+MIR_2020!Q83</f>
        <v>0</v>
      </c>
      <c r="V75" s="68" t="str">
        <f>IF(MIR_2020!R83=0,V74,MIR_2020!R83)</f>
        <v>Anual</v>
      </c>
      <c r="W75" s="68" t="str">
        <f>IF(MIR_2020!S83=0,W74,MIR_2020!S83)</f>
        <v>Porcentaje</v>
      </c>
      <c r="X75" s="68">
        <f>+MIR_2020!V83</f>
        <v>0</v>
      </c>
      <c r="Y75" s="68">
        <f>+MIR_2020!W83</f>
        <v>0</v>
      </c>
      <c r="Z75" s="68">
        <f>+MIR_2020!X83</f>
        <v>0</v>
      </c>
      <c r="AA75" s="68" t="str">
        <f>IF(AND(MIR_2020!Y83="",H75=H74),AA74,MIR_2020!Y83)</f>
        <v>Los resultados de la encuesta son obtenidos en tiempo y forma.</v>
      </c>
      <c r="AB75" s="68">
        <f>+MIR_2020!Z83</f>
        <v>0</v>
      </c>
      <c r="AC75" s="68">
        <f>+MIR_2020!AA83</f>
        <v>0</v>
      </c>
      <c r="AD75" s="68">
        <f>+MIR_2020!AB83</f>
        <v>0</v>
      </c>
      <c r="AE75" s="76">
        <f>+MIR_2020!AC83</f>
        <v>0</v>
      </c>
      <c r="AF75" s="76">
        <f>+MIR_2020!AD83</f>
        <v>0</v>
      </c>
      <c r="AG75" s="67">
        <f>+MIR_2020!AE83</f>
        <v>0</v>
      </c>
      <c r="AH75" s="67">
        <f>+MIR_2020!AF83</f>
        <v>0</v>
      </c>
      <c r="AI75" s="67">
        <f>+MIR_2020!AG83</f>
        <v>0</v>
      </c>
      <c r="AJ75" s="67">
        <f>+MIR_2020!AH83</f>
        <v>0</v>
      </c>
      <c r="AK75" s="67">
        <f>+MIR_2020!AN83</f>
        <v>0</v>
      </c>
      <c r="AL75" s="67" t="str">
        <f ca="1">IF(MIR_2020!AO83="","-",IF(AN75="No aplica","-",IF(MIR_2020!AO83="Sin avance","Sin avance",IF(MIR_2020!AO83&lt;&gt;"Sin avance",IFERROR(_xlfn.FORMULATEXT(MIR_2020!AO83),CONCATENATE("=",MIR_2020!AO83)),"0"))))</f>
        <v>-</v>
      </c>
      <c r="AM75" s="67">
        <f>+MIR_2020!AP83</f>
        <v>0</v>
      </c>
      <c r="AN75" s="67">
        <f>+MIR_2020!AQ83</f>
        <v>0</v>
      </c>
      <c r="AO75" s="67">
        <f>+MIR_2020!AR83</f>
        <v>0</v>
      </c>
      <c r="AP75" s="77" t="str">
        <f>IF(MIR_2020!AS83="","-",MIR_2020!AS83)</f>
        <v>-</v>
      </c>
      <c r="AQ75" s="67">
        <f>+MIR_2020!AT83</f>
        <v>0</v>
      </c>
      <c r="AR75" s="67" t="str">
        <f ca="1">+IF(MIR_2020!AU83="","-",IF(AT75="No aplica","-",IF(MIR_2020!AU83="Sin avance","Sin avance",IF(MIR_2020!AU83&lt;&gt;"Sin avance",IFERROR(_xlfn.FORMULATEXT(MIR_2020!AU83),CONCATENATE("=",MIR_2020!AU83)),"0"))))</f>
        <v>-</v>
      </c>
      <c r="AS75" s="67">
        <f>+MIR_2020!AV83</f>
        <v>0</v>
      </c>
      <c r="AT75" s="67">
        <f>+MIR_2020!AW83</f>
        <v>0</v>
      </c>
      <c r="AU75" s="67">
        <f>+MIR_2020!AX83</f>
        <v>0</v>
      </c>
      <c r="AV75" s="77" t="str">
        <f>IF(MIR_2020!AY83="","-",MIR_2020!AY83)</f>
        <v>-</v>
      </c>
      <c r="AW75" s="67">
        <f>+MIR_2020!AZ83</f>
        <v>0</v>
      </c>
      <c r="AX75" s="69" t="str">
        <f ca="1">+IF(MIR_2020!BA83="","-",IF(AZ75="No aplica","-",IF(MIR_2020!BA83="Sin avance","Sin avance",IF(MIR_2020!BA83&lt;&gt;"Sin avance",IFERROR(_xlfn.FORMULATEXT(MIR_2020!BA83),CONCATENATE("=",MIR_2020!BA83)),"0"))))</f>
        <v>-</v>
      </c>
      <c r="AY75" s="67">
        <f>+MIR_2020!BB83</f>
        <v>0</v>
      </c>
      <c r="AZ75" s="67">
        <f>+MIR_2020!BC83</f>
        <v>0</v>
      </c>
      <c r="BA75" s="67">
        <f>+MIR_2020!BD83</f>
        <v>0</v>
      </c>
      <c r="BB75" s="77" t="str">
        <f>IF(MIR_2020!BE83="","-",MIR_2020!BE83)</f>
        <v>-</v>
      </c>
      <c r="BC75" s="67">
        <f>+MIR_2020!BF83</f>
        <v>0</v>
      </c>
      <c r="BD75" s="67" t="str">
        <f ca="1">+IF(MIR_2020!BG83="","-",IF(BF75="No aplica","-",IF(MIR_2020!BG83="Sin avance","Sin avance",IF(MIR_2020!BG83&lt;&gt;"Sin avance",IFERROR(_xlfn.FORMULATEXT(MIR_2020!BG83),CONCATENATE("=",MIR_2020!BG83)),"0"))))</f>
        <v>-</v>
      </c>
      <c r="BE75" s="67">
        <f>+MIR_2020!BH83</f>
        <v>0</v>
      </c>
      <c r="BF75" s="67">
        <f>+MIR_2020!BI83</f>
        <v>0</v>
      </c>
      <c r="BG75" s="67">
        <f>+MIR_2020!BJ83</f>
        <v>0</v>
      </c>
      <c r="BH75" s="77" t="str">
        <f>IF(MIR_2020!BK83="","-",MIR_2020!BK83)</f>
        <v>-</v>
      </c>
      <c r="BI75" s="67">
        <f>+MIR_2020!AH83</f>
        <v>0</v>
      </c>
      <c r="BJ75" s="70" t="str">
        <f ca="1">+IF(MIR_2020!AI83="","-",IF(BL75="No aplica","-",IF(MIR_2020!AI83="Sin avance","Sin avance",IF(MIR_2020!AI83&lt;&gt;"Sin avance",IFERROR(_xlfn.FORMULATEXT(MIR_2020!AI83),CONCATENATE("=",MIR_2020!AI83)),"-"))))</f>
        <v>-</v>
      </c>
      <c r="BK75" s="67">
        <f>+MIR_2020!AJ83</f>
        <v>0</v>
      </c>
      <c r="BL75" s="67">
        <f>+MIR_2020!AK83</f>
        <v>0</v>
      </c>
      <c r="BM75" s="67">
        <f>+MIR_2020!AL83</f>
        <v>0</v>
      </c>
      <c r="BN75" s="77" t="str">
        <f>IF(MIR_2020!AM83="","-",MIR_2020!AM83)</f>
        <v>-</v>
      </c>
      <c r="BO75" s="120" t="str">
        <f>IF(MIR_2020!BL83="","-",MIR_2020!BL83)</f>
        <v>-</v>
      </c>
      <c r="BP75" s="120" t="str">
        <f>IF(MIR_2020!BM83="","-",MIR_2020!BM83)</f>
        <v>-</v>
      </c>
      <c r="BQ75" s="120" t="str">
        <f>IF(MIR_2020!BN83="","-",MIR_2020!BN83)</f>
        <v>-</v>
      </c>
      <c r="BR75" s="120" t="str">
        <f>IF(MIR_2020!BO83="","-",MIR_2020!BO83)</f>
        <v>-</v>
      </c>
      <c r="BS75" s="73" t="str">
        <f>IF(MIR_2020!BP83="","-",MIR_2020!BP83)</f>
        <v>-</v>
      </c>
      <c r="BT75" s="120" t="str">
        <f>IF(MIR_2020!BR83="","-",MIR_2020!BR83)</f>
        <v>-</v>
      </c>
      <c r="BU75" s="120" t="str">
        <f>IF(MIR_2020!BS83="","-",MIR_2020!BS83)</f>
        <v>-</v>
      </c>
      <c r="BV75" s="73" t="str">
        <f>IF(MIR_2020!BT83="","-",MIR_2020!BT83)</f>
        <v>-</v>
      </c>
      <c r="BW75" s="73" t="str">
        <f>IF(MIR_2020!BU83="","-",MIR_2020!BU83)</f>
        <v>-</v>
      </c>
      <c r="BX75" s="73" t="str">
        <f>IF(MIR_2020!BV83="","-",MIR_2020!BV83)</f>
        <v>-</v>
      </c>
      <c r="BY75" s="73" t="str">
        <f>IF(MIR_2020!BW83="","-",MIR_2020!BW83)</f>
        <v>-</v>
      </c>
      <c r="BZ75" s="73" t="str">
        <f>IF(MIR_2020!BX83="","-",MIR_2020!BX83)</f>
        <v>-</v>
      </c>
      <c r="CA75" s="120" t="str">
        <f>IF(MIR_2020!BY83="","-",MIR_2020!BY83)</f>
        <v>-</v>
      </c>
      <c r="CB75" s="120" t="str">
        <f>IF(MIR_2020!BZ83="","-",MIR_2020!BZ83)</f>
        <v>-</v>
      </c>
      <c r="CC75" s="73" t="str">
        <f>IF(MIR_2020!CA83="","-",MIR_2020!CA83)</f>
        <v>-</v>
      </c>
      <c r="CD75" s="73" t="str">
        <f>IF(MIR_2020!CB83="","-",MIR_2020!CB83)</f>
        <v>-</v>
      </c>
      <c r="CE75" s="73" t="str">
        <f>IF(MIR_2020!CC83="","-",MIR_2020!CC83)</f>
        <v>-</v>
      </c>
      <c r="CF75" s="73" t="str">
        <f>IF(MIR_2020!CD83="","-",MIR_2020!CD83)</f>
        <v>-</v>
      </c>
      <c r="CG75" s="73" t="str">
        <f>IF(MIR_2020!CE83="","-",MIR_2020!CE83)</f>
        <v>-</v>
      </c>
      <c r="CH75" s="120" t="str">
        <f>IF(MIR_2020!CF83="","-",MIR_2020!CF83)</f>
        <v>-</v>
      </c>
      <c r="CI75" s="120" t="str">
        <f>IF(MIR_2020!CG83="","-",MIR_2020!CG83)</f>
        <v>-</v>
      </c>
      <c r="CJ75" s="73" t="str">
        <f>IF(MIR_2020!CH83="","-",MIR_2020!CH83)</f>
        <v>-</v>
      </c>
      <c r="CK75" s="73" t="str">
        <f>IF(MIR_2020!CI83="","-",MIR_2020!CI83)</f>
        <v>-</v>
      </c>
      <c r="CL75" s="73" t="str">
        <f>IF(MIR_2020!CJ83="","-",MIR_2020!CJ83)</f>
        <v>-</v>
      </c>
      <c r="CM75" s="73" t="str">
        <f>IF(MIR_2020!CK83="","-",MIR_2020!CK83)</f>
        <v>-</v>
      </c>
      <c r="CN75" s="73" t="str">
        <f>IF(MIR_2020!CL83="","-",MIR_2020!CL83)</f>
        <v>-</v>
      </c>
      <c r="CO75" s="120" t="str">
        <f>IF(MIR_2020!CM83="","-",MIR_2020!CM83)</f>
        <v>-</v>
      </c>
      <c r="CP75" s="120" t="str">
        <f>IF(MIR_2020!CN83="","-",MIR_2020!CN83)</f>
        <v>-</v>
      </c>
      <c r="CQ75" s="73" t="str">
        <f>IF(MIR_2020!CO83="","-",MIR_2020!CO83)</f>
        <v>-</v>
      </c>
      <c r="CR75" s="73" t="str">
        <f>IF(MIR_2020!CP83="","-",MIR_2020!CP83)</f>
        <v>-</v>
      </c>
      <c r="CS75" s="73" t="str">
        <f>IF(MIR_2020!CQ83="","-",MIR_2020!CQ83)</f>
        <v>-</v>
      </c>
      <c r="CT75" s="73" t="str">
        <f>IF(MIR_2020!CR83="","-",MIR_2020!CR83)</f>
        <v>-</v>
      </c>
      <c r="CU75" s="73" t="str">
        <f>IF(MIR_2020!CS83="","-",MIR_2020!CS83)</f>
        <v>-</v>
      </c>
    </row>
    <row r="76" spans="1:99" s="67" customFormat="1" ht="12.75" x14ac:dyDescent="0.3">
      <c r="A76" s="66">
        <f>+VLOOKUP($D76,Catálogos!$A$14:$E$40,5,0)</f>
        <v>2</v>
      </c>
      <c r="B76" s="68" t="str">
        <f>+VLOOKUP(D76,Catálogos!$A$14:$C$40,3,FALSE)</f>
        <v>Promover el pleno ejercicio de los derechos de acceso a la información pública y de protección de datos personales, así como la transparencia y apertura de las instituciones públicas.</v>
      </c>
      <c r="C76" s="68" t="str">
        <f>+VLOOKUP(D76,Catálogos!$A$14:$F$40,6,FALSE)</f>
        <v>Presidencia</v>
      </c>
      <c r="D76" s="67" t="str">
        <f>+MID(MIR_2020!$D$6,1,3)</f>
        <v>170</v>
      </c>
      <c r="E76" s="68" t="str">
        <f>+MID(MIR_2020!$D$6,7,150)</f>
        <v>Dirección General de Comunicación Social y Difusión</v>
      </c>
      <c r="F76" s="67" t="str">
        <f>IF(MIR_2020!B84=0,F75,MIR_2020!B84)</f>
        <v>GOA09</v>
      </c>
      <c r="G76" s="67" t="str">
        <f>IF(MIR_2020!C84=0,G75,MIR_2020!C84)</f>
        <v>Actividad</v>
      </c>
      <c r="H76" s="68" t="str">
        <f>IF(MIR_2020!D84="",H75,MIR_2020!D84)</f>
        <v>2.2 Aplicación de una encuesta institucional de diagnóstico de los instrumentos de comunicación interna y el impacto de sus mensajes entre el personal del Instituto.</v>
      </c>
      <c r="I76" s="68">
        <f>+MIR_2020!E84</f>
        <v>0</v>
      </c>
      <c r="J76" s="68">
        <f>+MIR_2020!F84</f>
        <v>0</v>
      </c>
      <c r="K76" s="68">
        <f>+MIR_2020!G84</f>
        <v>0</v>
      </c>
      <c r="L76" s="68">
        <f>+MIR_2020!H84</f>
        <v>0</v>
      </c>
      <c r="M76" s="68">
        <f>+MIR_2020!I84</f>
        <v>0</v>
      </c>
      <c r="N76" s="68">
        <f>+MIR_2020!J84</f>
        <v>0</v>
      </c>
      <c r="O76" s="68">
        <f>+MIR_2020!K84</f>
        <v>0</v>
      </c>
      <c r="P76" s="68">
        <f>+MIR_2020!L84</f>
        <v>0</v>
      </c>
      <c r="Q76" s="68">
        <f>+MIR_2020!M84</f>
        <v>0</v>
      </c>
      <c r="R76" s="68">
        <f>+MIR_2020!N84</f>
        <v>0</v>
      </c>
      <c r="S76" s="68">
        <f>+MIR_2020!O84</f>
        <v>0</v>
      </c>
      <c r="T76" s="68">
        <f>+MIR_2020!P84</f>
        <v>0</v>
      </c>
      <c r="U76" s="68">
        <f>+MIR_2020!Q84</f>
        <v>0</v>
      </c>
      <c r="V76" s="68" t="str">
        <f>IF(MIR_2020!R84=0,V75,MIR_2020!R84)</f>
        <v>Anual</v>
      </c>
      <c r="W76" s="68" t="str">
        <f>IF(MIR_2020!S84=0,W75,MIR_2020!S84)</f>
        <v>Porcentaje</v>
      </c>
      <c r="X76" s="68">
        <f>+MIR_2020!V84</f>
        <v>0</v>
      </c>
      <c r="Y76" s="68">
        <f>+MIR_2020!W84</f>
        <v>0</v>
      </c>
      <c r="Z76" s="68">
        <f>+MIR_2020!X84</f>
        <v>0</v>
      </c>
      <c r="AA76" s="68" t="str">
        <f>IF(AND(MIR_2020!Y84="",H76=H75),AA75,MIR_2020!Y84)</f>
        <v>Los resultados de la encuesta son obtenidos en tiempo y forma.</v>
      </c>
      <c r="AB76" s="68">
        <f>+MIR_2020!Z84</f>
        <v>0</v>
      </c>
      <c r="AC76" s="68">
        <f>+MIR_2020!AA84</f>
        <v>0</v>
      </c>
      <c r="AD76" s="68">
        <f>+MIR_2020!AB84</f>
        <v>0</v>
      </c>
      <c r="AE76" s="76">
        <f>+MIR_2020!AC84</f>
        <v>0</v>
      </c>
      <c r="AF76" s="76">
        <f>+MIR_2020!AD84</f>
        <v>0</v>
      </c>
      <c r="AG76" s="67">
        <f>+MIR_2020!AE84</f>
        <v>0</v>
      </c>
      <c r="AH76" s="67">
        <f>+MIR_2020!AF84</f>
        <v>0</v>
      </c>
      <c r="AI76" s="67">
        <f>+MIR_2020!AG84</f>
        <v>0</v>
      </c>
      <c r="AJ76" s="67">
        <f>+MIR_2020!AH84</f>
        <v>0</v>
      </c>
      <c r="AK76" s="67">
        <f>+MIR_2020!AN84</f>
        <v>0</v>
      </c>
      <c r="AL76" s="67" t="str">
        <f ca="1">IF(MIR_2020!AO84="","-",IF(AN76="No aplica","-",IF(MIR_2020!AO84="Sin avance","Sin avance",IF(MIR_2020!AO84&lt;&gt;"Sin avance",IFERROR(_xlfn.FORMULATEXT(MIR_2020!AO84),CONCATENATE("=",MIR_2020!AO84)),"0"))))</f>
        <v>-</v>
      </c>
      <c r="AM76" s="67">
        <f>+MIR_2020!AP84</f>
        <v>0</v>
      </c>
      <c r="AN76" s="67">
        <f>+MIR_2020!AQ84</f>
        <v>0</v>
      </c>
      <c r="AO76" s="67">
        <f>+MIR_2020!AR84</f>
        <v>0</v>
      </c>
      <c r="AP76" s="77" t="str">
        <f>IF(MIR_2020!AS84="","-",MIR_2020!AS84)</f>
        <v>-</v>
      </c>
      <c r="AQ76" s="67">
        <f>+MIR_2020!AT84</f>
        <v>0</v>
      </c>
      <c r="AR76" s="67" t="str">
        <f ca="1">+IF(MIR_2020!AU84="","-",IF(AT76="No aplica","-",IF(MIR_2020!AU84="Sin avance","Sin avance",IF(MIR_2020!AU84&lt;&gt;"Sin avance",IFERROR(_xlfn.FORMULATEXT(MIR_2020!AU84),CONCATENATE("=",MIR_2020!AU84)),"0"))))</f>
        <v>-</v>
      </c>
      <c r="AS76" s="67">
        <f>+MIR_2020!AV84</f>
        <v>0</v>
      </c>
      <c r="AT76" s="67">
        <f>+MIR_2020!AW84</f>
        <v>0</v>
      </c>
      <c r="AU76" s="67">
        <f>+MIR_2020!AX84</f>
        <v>0</v>
      </c>
      <c r="AV76" s="77" t="str">
        <f>IF(MIR_2020!AY84="","-",MIR_2020!AY84)</f>
        <v>-</v>
      </c>
      <c r="AW76" s="67">
        <f>+MIR_2020!AZ84</f>
        <v>0</v>
      </c>
      <c r="AX76" s="69" t="str">
        <f ca="1">+IF(MIR_2020!BA84="","-",IF(AZ76="No aplica","-",IF(MIR_2020!BA84="Sin avance","Sin avance",IF(MIR_2020!BA84&lt;&gt;"Sin avance",IFERROR(_xlfn.FORMULATEXT(MIR_2020!BA84),CONCATENATE("=",MIR_2020!BA84)),"0"))))</f>
        <v>-</v>
      </c>
      <c r="AY76" s="67">
        <f>+MIR_2020!BB84</f>
        <v>0</v>
      </c>
      <c r="AZ76" s="67">
        <f>+MIR_2020!BC84</f>
        <v>0</v>
      </c>
      <c r="BA76" s="67">
        <f>+MIR_2020!BD84</f>
        <v>0</v>
      </c>
      <c r="BB76" s="77" t="str">
        <f>IF(MIR_2020!BE84="","-",MIR_2020!BE84)</f>
        <v>-</v>
      </c>
      <c r="BC76" s="67">
        <f>+MIR_2020!BF84</f>
        <v>0</v>
      </c>
      <c r="BD76" s="67" t="str">
        <f ca="1">+IF(MIR_2020!BG84="","-",IF(BF76="No aplica","-",IF(MIR_2020!BG84="Sin avance","Sin avance",IF(MIR_2020!BG84&lt;&gt;"Sin avance",IFERROR(_xlfn.FORMULATEXT(MIR_2020!BG84),CONCATENATE("=",MIR_2020!BG84)),"0"))))</f>
        <v>-</v>
      </c>
      <c r="BE76" s="67">
        <f>+MIR_2020!BH84</f>
        <v>0</v>
      </c>
      <c r="BF76" s="67">
        <f>+MIR_2020!BI84</f>
        <v>0</v>
      </c>
      <c r="BG76" s="67">
        <f>+MIR_2020!BJ84</f>
        <v>0</v>
      </c>
      <c r="BH76" s="77" t="str">
        <f>IF(MIR_2020!BK84="","-",MIR_2020!BK84)</f>
        <v>-</v>
      </c>
      <c r="BI76" s="67">
        <f>+MIR_2020!AH84</f>
        <v>0</v>
      </c>
      <c r="BJ76" s="70" t="str">
        <f ca="1">+IF(MIR_2020!AI84="","-",IF(BL76="No aplica","-",IF(MIR_2020!AI84="Sin avance","Sin avance",IF(MIR_2020!AI84&lt;&gt;"Sin avance",IFERROR(_xlfn.FORMULATEXT(MIR_2020!AI84),CONCATENATE("=",MIR_2020!AI84)),"-"))))</f>
        <v>-</v>
      </c>
      <c r="BK76" s="67">
        <f>+MIR_2020!AJ84</f>
        <v>0</v>
      </c>
      <c r="BL76" s="67">
        <f>+MIR_2020!AK84</f>
        <v>0</v>
      </c>
      <c r="BM76" s="67">
        <f>+MIR_2020!AL84</f>
        <v>0</v>
      </c>
      <c r="BN76" s="77" t="str">
        <f>IF(MIR_2020!AM84="","-",MIR_2020!AM84)</f>
        <v>-</v>
      </c>
      <c r="BO76" s="120" t="str">
        <f>IF(MIR_2020!BL84="","-",MIR_2020!BL84)</f>
        <v>-</v>
      </c>
      <c r="BP76" s="120" t="str">
        <f>IF(MIR_2020!BM84="","-",MIR_2020!BM84)</f>
        <v>-</v>
      </c>
      <c r="BQ76" s="120" t="str">
        <f>IF(MIR_2020!BN84="","-",MIR_2020!BN84)</f>
        <v>-</v>
      </c>
      <c r="BR76" s="120" t="str">
        <f>IF(MIR_2020!BO84="","-",MIR_2020!BO84)</f>
        <v>-</v>
      </c>
      <c r="BS76" s="73" t="str">
        <f>IF(MIR_2020!BP84="","-",MIR_2020!BP84)</f>
        <v>-</v>
      </c>
      <c r="BT76" s="120" t="str">
        <f>IF(MIR_2020!BR84="","-",MIR_2020!BR84)</f>
        <v>-</v>
      </c>
      <c r="BU76" s="120" t="str">
        <f>IF(MIR_2020!BS84="","-",MIR_2020!BS84)</f>
        <v>-</v>
      </c>
      <c r="BV76" s="73" t="str">
        <f>IF(MIR_2020!BT84="","-",MIR_2020!BT84)</f>
        <v>-</v>
      </c>
      <c r="BW76" s="73" t="str">
        <f>IF(MIR_2020!BU84="","-",MIR_2020!BU84)</f>
        <v>-</v>
      </c>
      <c r="BX76" s="73" t="str">
        <f>IF(MIR_2020!BV84="","-",MIR_2020!BV84)</f>
        <v>-</v>
      </c>
      <c r="BY76" s="73" t="str">
        <f>IF(MIR_2020!BW84="","-",MIR_2020!BW84)</f>
        <v>-</v>
      </c>
      <c r="BZ76" s="73" t="str">
        <f>IF(MIR_2020!BX84="","-",MIR_2020!BX84)</f>
        <v>-</v>
      </c>
      <c r="CA76" s="120" t="str">
        <f>IF(MIR_2020!BY84="","-",MIR_2020!BY84)</f>
        <v>-</v>
      </c>
      <c r="CB76" s="120" t="str">
        <f>IF(MIR_2020!BZ84="","-",MIR_2020!BZ84)</f>
        <v>-</v>
      </c>
      <c r="CC76" s="73" t="str">
        <f>IF(MIR_2020!CA84="","-",MIR_2020!CA84)</f>
        <v>-</v>
      </c>
      <c r="CD76" s="73" t="str">
        <f>IF(MIR_2020!CB84="","-",MIR_2020!CB84)</f>
        <v>-</v>
      </c>
      <c r="CE76" s="73" t="str">
        <f>IF(MIR_2020!CC84="","-",MIR_2020!CC84)</f>
        <v>-</v>
      </c>
      <c r="CF76" s="73" t="str">
        <f>IF(MIR_2020!CD84="","-",MIR_2020!CD84)</f>
        <v>-</v>
      </c>
      <c r="CG76" s="73" t="str">
        <f>IF(MIR_2020!CE84="","-",MIR_2020!CE84)</f>
        <v>-</v>
      </c>
      <c r="CH76" s="120" t="str">
        <f>IF(MIR_2020!CF84="","-",MIR_2020!CF84)</f>
        <v>-</v>
      </c>
      <c r="CI76" s="120" t="str">
        <f>IF(MIR_2020!CG84="","-",MIR_2020!CG84)</f>
        <v>-</v>
      </c>
      <c r="CJ76" s="73" t="str">
        <f>IF(MIR_2020!CH84="","-",MIR_2020!CH84)</f>
        <v>-</v>
      </c>
      <c r="CK76" s="73" t="str">
        <f>IF(MIR_2020!CI84="","-",MIR_2020!CI84)</f>
        <v>-</v>
      </c>
      <c r="CL76" s="73" t="str">
        <f>IF(MIR_2020!CJ84="","-",MIR_2020!CJ84)</f>
        <v>-</v>
      </c>
      <c r="CM76" s="73" t="str">
        <f>IF(MIR_2020!CK84="","-",MIR_2020!CK84)</f>
        <v>-</v>
      </c>
      <c r="CN76" s="73" t="str">
        <f>IF(MIR_2020!CL84="","-",MIR_2020!CL84)</f>
        <v>-</v>
      </c>
      <c r="CO76" s="120" t="str">
        <f>IF(MIR_2020!CM84="","-",MIR_2020!CM84)</f>
        <v>-</v>
      </c>
      <c r="CP76" s="120" t="str">
        <f>IF(MIR_2020!CN84="","-",MIR_2020!CN84)</f>
        <v>-</v>
      </c>
      <c r="CQ76" s="73" t="str">
        <f>IF(MIR_2020!CO84="","-",MIR_2020!CO84)</f>
        <v>-</v>
      </c>
      <c r="CR76" s="73" t="str">
        <f>IF(MIR_2020!CP84="","-",MIR_2020!CP84)</f>
        <v>-</v>
      </c>
      <c r="CS76" s="73" t="str">
        <f>IF(MIR_2020!CQ84="","-",MIR_2020!CQ84)</f>
        <v>-</v>
      </c>
      <c r="CT76" s="73" t="str">
        <f>IF(MIR_2020!CR84="","-",MIR_2020!CR84)</f>
        <v>-</v>
      </c>
      <c r="CU76" s="73" t="str">
        <f>IF(MIR_2020!CS84="","-",MIR_2020!CS84)</f>
        <v>-</v>
      </c>
    </row>
    <row r="77" spans="1:99" s="67" customFormat="1" ht="12.75" x14ac:dyDescent="0.3">
      <c r="A77" s="66">
        <f>+VLOOKUP($D77,Catálogos!$A$14:$E$40,5,0)</f>
        <v>2</v>
      </c>
      <c r="B77" s="68" t="str">
        <f>+VLOOKUP(D77,Catálogos!$A$14:$C$40,3,FALSE)</f>
        <v>Promover el pleno ejercicio de los derechos de acceso a la información pública y de protección de datos personales, así como la transparencia y apertura de las instituciones públicas.</v>
      </c>
      <c r="C77" s="68" t="str">
        <f>+VLOOKUP(D77,Catálogos!$A$14:$F$40,6,FALSE)</f>
        <v>Presidencia</v>
      </c>
      <c r="D77" s="67" t="str">
        <f>+MID(MIR_2020!$D$6,1,3)</f>
        <v>170</v>
      </c>
      <c r="E77" s="68" t="str">
        <f>+MID(MIR_2020!$D$6,7,150)</f>
        <v>Dirección General de Comunicación Social y Difusión</v>
      </c>
      <c r="F77" s="67" t="str">
        <f>IF(MIR_2020!B85=0,F76,MIR_2020!B85)</f>
        <v>GOA09</v>
      </c>
      <c r="G77" s="67" t="str">
        <f>IF(MIR_2020!C85=0,G76,MIR_2020!C85)</f>
        <v>Actividad</v>
      </c>
      <c r="H77" s="68" t="str">
        <f>IF(MIR_2020!D85="",H76,MIR_2020!D85)</f>
        <v>2.2 Aplicación de una encuesta institucional de diagnóstico de los instrumentos de comunicación interna y el impacto de sus mensajes entre el personal del Instituto.</v>
      </c>
      <c r="I77" s="68">
        <f>+MIR_2020!E85</f>
        <v>0</v>
      </c>
      <c r="J77" s="68">
        <f>+MIR_2020!F85</f>
        <v>0</v>
      </c>
      <c r="K77" s="68">
        <f>+MIR_2020!G85</f>
        <v>0</v>
      </c>
      <c r="L77" s="68">
        <f>+MIR_2020!H85</f>
        <v>0</v>
      </c>
      <c r="M77" s="68">
        <f>+MIR_2020!I85</f>
        <v>0</v>
      </c>
      <c r="N77" s="68">
        <f>+MIR_2020!J85</f>
        <v>0</v>
      </c>
      <c r="O77" s="68">
        <f>+MIR_2020!K85</f>
        <v>0</v>
      </c>
      <c r="P77" s="68">
        <f>+MIR_2020!L85</f>
        <v>0</v>
      </c>
      <c r="Q77" s="68">
        <f>+MIR_2020!M85</f>
        <v>0</v>
      </c>
      <c r="R77" s="68">
        <f>+MIR_2020!N85</f>
        <v>0</v>
      </c>
      <c r="S77" s="68">
        <f>+MIR_2020!O85</f>
        <v>0</v>
      </c>
      <c r="T77" s="68">
        <f>+MIR_2020!P85</f>
        <v>0</v>
      </c>
      <c r="U77" s="68">
        <f>+MIR_2020!Q85</f>
        <v>0</v>
      </c>
      <c r="V77" s="68" t="str">
        <f>IF(MIR_2020!R85=0,V76,MIR_2020!R85)</f>
        <v>Anual</v>
      </c>
      <c r="W77" s="68" t="str">
        <f>IF(MIR_2020!S85=0,W76,MIR_2020!S85)</f>
        <v>Porcentaje</v>
      </c>
      <c r="X77" s="68">
        <f>+MIR_2020!V85</f>
        <v>0</v>
      </c>
      <c r="Y77" s="68">
        <f>+MIR_2020!W85</f>
        <v>0</v>
      </c>
      <c r="Z77" s="68">
        <f>+MIR_2020!X85</f>
        <v>0</v>
      </c>
      <c r="AA77" s="68" t="str">
        <f>IF(AND(MIR_2020!Y85="",H77=H76),AA76,MIR_2020!Y85)</f>
        <v>Los resultados de la encuesta son obtenidos en tiempo y forma.</v>
      </c>
      <c r="AB77" s="68">
        <f>+MIR_2020!Z85</f>
        <v>0</v>
      </c>
      <c r="AC77" s="68">
        <f>+MIR_2020!AA85</f>
        <v>0</v>
      </c>
      <c r="AD77" s="68">
        <f>+MIR_2020!AB85</f>
        <v>0</v>
      </c>
      <c r="AE77" s="76">
        <f>+MIR_2020!AC85</f>
        <v>0</v>
      </c>
      <c r="AF77" s="76">
        <f>+MIR_2020!AD85</f>
        <v>0</v>
      </c>
      <c r="AG77" s="67">
        <f>+MIR_2020!AE85</f>
        <v>0</v>
      </c>
      <c r="AH77" s="67">
        <f>+MIR_2020!AF85</f>
        <v>0</v>
      </c>
      <c r="AI77" s="67">
        <f>+MIR_2020!AG85</f>
        <v>0</v>
      </c>
      <c r="AJ77" s="67">
        <f>+MIR_2020!AH85</f>
        <v>0</v>
      </c>
      <c r="AK77" s="67">
        <f>+MIR_2020!AN85</f>
        <v>0</v>
      </c>
      <c r="AL77" s="67" t="str">
        <f ca="1">IF(MIR_2020!AO85="","-",IF(AN77="No aplica","-",IF(MIR_2020!AO85="Sin avance","Sin avance",IF(MIR_2020!AO85&lt;&gt;"Sin avance",IFERROR(_xlfn.FORMULATEXT(MIR_2020!AO85),CONCATENATE("=",MIR_2020!AO85)),"0"))))</f>
        <v>-</v>
      </c>
      <c r="AM77" s="67">
        <f>+MIR_2020!AP85</f>
        <v>0</v>
      </c>
      <c r="AN77" s="67">
        <f>+MIR_2020!AQ85</f>
        <v>0</v>
      </c>
      <c r="AO77" s="67">
        <f>+MIR_2020!AR85</f>
        <v>0</v>
      </c>
      <c r="AP77" s="77" t="str">
        <f>IF(MIR_2020!AS85="","-",MIR_2020!AS85)</f>
        <v>-</v>
      </c>
      <c r="AQ77" s="67">
        <f>+MIR_2020!AT85</f>
        <v>0</v>
      </c>
      <c r="AR77" s="67" t="str">
        <f ca="1">+IF(MIR_2020!AU85="","-",IF(AT77="No aplica","-",IF(MIR_2020!AU85="Sin avance","Sin avance",IF(MIR_2020!AU85&lt;&gt;"Sin avance",IFERROR(_xlfn.FORMULATEXT(MIR_2020!AU85),CONCATENATE("=",MIR_2020!AU85)),"0"))))</f>
        <v>-</v>
      </c>
      <c r="AS77" s="67">
        <f>+MIR_2020!AV85</f>
        <v>0</v>
      </c>
      <c r="AT77" s="67">
        <f>+MIR_2020!AW85</f>
        <v>0</v>
      </c>
      <c r="AU77" s="67">
        <f>+MIR_2020!AX85</f>
        <v>0</v>
      </c>
      <c r="AV77" s="77" t="str">
        <f>IF(MIR_2020!AY85="","-",MIR_2020!AY85)</f>
        <v>-</v>
      </c>
      <c r="AW77" s="67">
        <f>+MIR_2020!AZ85</f>
        <v>0</v>
      </c>
      <c r="AX77" s="69" t="str">
        <f ca="1">+IF(MIR_2020!BA85="","-",IF(AZ77="No aplica","-",IF(MIR_2020!BA85="Sin avance","Sin avance",IF(MIR_2020!BA85&lt;&gt;"Sin avance",IFERROR(_xlfn.FORMULATEXT(MIR_2020!BA85),CONCATENATE("=",MIR_2020!BA85)),"0"))))</f>
        <v>-</v>
      </c>
      <c r="AY77" s="67">
        <f>+MIR_2020!BB85</f>
        <v>0</v>
      </c>
      <c r="AZ77" s="67">
        <f>+MIR_2020!BC85</f>
        <v>0</v>
      </c>
      <c r="BA77" s="67">
        <f>+MIR_2020!BD85</f>
        <v>0</v>
      </c>
      <c r="BB77" s="77" t="str">
        <f>IF(MIR_2020!BE85="","-",MIR_2020!BE85)</f>
        <v>-</v>
      </c>
      <c r="BC77" s="67">
        <f>+MIR_2020!BF85</f>
        <v>0</v>
      </c>
      <c r="BD77" s="67" t="str">
        <f ca="1">+IF(MIR_2020!BG85="","-",IF(BF77="No aplica","-",IF(MIR_2020!BG85="Sin avance","Sin avance",IF(MIR_2020!BG85&lt;&gt;"Sin avance",IFERROR(_xlfn.FORMULATEXT(MIR_2020!BG85),CONCATENATE("=",MIR_2020!BG85)),"0"))))</f>
        <v>-</v>
      </c>
      <c r="BE77" s="67">
        <f>+MIR_2020!BH85</f>
        <v>0</v>
      </c>
      <c r="BF77" s="67">
        <f>+MIR_2020!BI85</f>
        <v>0</v>
      </c>
      <c r="BG77" s="67">
        <f>+MIR_2020!BJ85</f>
        <v>0</v>
      </c>
      <c r="BH77" s="77" t="str">
        <f>IF(MIR_2020!BK85="","-",MIR_2020!BK85)</f>
        <v>-</v>
      </c>
      <c r="BI77" s="67">
        <f>+MIR_2020!AH85</f>
        <v>0</v>
      </c>
      <c r="BJ77" s="70" t="str">
        <f ca="1">+IF(MIR_2020!AI85="","-",IF(BL77="No aplica","-",IF(MIR_2020!AI85="Sin avance","Sin avance",IF(MIR_2020!AI85&lt;&gt;"Sin avance",IFERROR(_xlfn.FORMULATEXT(MIR_2020!AI85),CONCATENATE("=",MIR_2020!AI85)),"-"))))</f>
        <v>-</v>
      </c>
      <c r="BK77" s="67">
        <f>+MIR_2020!AJ85</f>
        <v>0</v>
      </c>
      <c r="BL77" s="67">
        <f>+MIR_2020!AK85</f>
        <v>0</v>
      </c>
      <c r="BM77" s="67">
        <f>+MIR_2020!AL85</f>
        <v>0</v>
      </c>
      <c r="BN77" s="77" t="str">
        <f>IF(MIR_2020!AM85="","-",MIR_2020!AM85)</f>
        <v>-</v>
      </c>
      <c r="BO77" s="120" t="str">
        <f>IF(MIR_2020!BL85="","-",MIR_2020!BL85)</f>
        <v>-</v>
      </c>
      <c r="BP77" s="120" t="str">
        <f>IF(MIR_2020!BM85="","-",MIR_2020!BM85)</f>
        <v>-</v>
      </c>
      <c r="BQ77" s="120" t="str">
        <f>IF(MIR_2020!BN85="","-",MIR_2020!BN85)</f>
        <v>-</v>
      </c>
      <c r="BR77" s="120" t="str">
        <f>IF(MIR_2020!BO85="","-",MIR_2020!BO85)</f>
        <v>-</v>
      </c>
      <c r="BS77" s="73" t="str">
        <f>IF(MIR_2020!BP85="","-",MIR_2020!BP85)</f>
        <v>-</v>
      </c>
      <c r="BT77" s="120" t="str">
        <f>IF(MIR_2020!BR85="","-",MIR_2020!BR85)</f>
        <v>-</v>
      </c>
      <c r="BU77" s="120" t="str">
        <f>IF(MIR_2020!BS85="","-",MIR_2020!BS85)</f>
        <v>-</v>
      </c>
      <c r="BV77" s="73" t="str">
        <f>IF(MIR_2020!BT85="","-",MIR_2020!BT85)</f>
        <v>-</v>
      </c>
      <c r="BW77" s="73" t="str">
        <f>IF(MIR_2020!BU85="","-",MIR_2020!BU85)</f>
        <v>-</v>
      </c>
      <c r="BX77" s="73" t="str">
        <f>IF(MIR_2020!BV85="","-",MIR_2020!BV85)</f>
        <v>-</v>
      </c>
      <c r="BY77" s="73" t="str">
        <f>IF(MIR_2020!BW85="","-",MIR_2020!BW85)</f>
        <v>-</v>
      </c>
      <c r="BZ77" s="73" t="str">
        <f>IF(MIR_2020!BX85="","-",MIR_2020!BX85)</f>
        <v>-</v>
      </c>
      <c r="CA77" s="120" t="str">
        <f>IF(MIR_2020!BY85="","-",MIR_2020!BY85)</f>
        <v>-</v>
      </c>
      <c r="CB77" s="120" t="str">
        <f>IF(MIR_2020!BZ85="","-",MIR_2020!BZ85)</f>
        <v>-</v>
      </c>
      <c r="CC77" s="73" t="str">
        <f>IF(MIR_2020!CA85="","-",MIR_2020!CA85)</f>
        <v>-</v>
      </c>
      <c r="CD77" s="73" t="str">
        <f>IF(MIR_2020!CB85="","-",MIR_2020!CB85)</f>
        <v>-</v>
      </c>
      <c r="CE77" s="73" t="str">
        <f>IF(MIR_2020!CC85="","-",MIR_2020!CC85)</f>
        <v>-</v>
      </c>
      <c r="CF77" s="73" t="str">
        <f>IF(MIR_2020!CD85="","-",MIR_2020!CD85)</f>
        <v>-</v>
      </c>
      <c r="CG77" s="73" t="str">
        <f>IF(MIR_2020!CE85="","-",MIR_2020!CE85)</f>
        <v>-</v>
      </c>
      <c r="CH77" s="120" t="str">
        <f>IF(MIR_2020!CF85="","-",MIR_2020!CF85)</f>
        <v>-</v>
      </c>
      <c r="CI77" s="120" t="str">
        <f>IF(MIR_2020!CG85="","-",MIR_2020!CG85)</f>
        <v>-</v>
      </c>
      <c r="CJ77" s="73" t="str">
        <f>IF(MIR_2020!CH85="","-",MIR_2020!CH85)</f>
        <v>-</v>
      </c>
      <c r="CK77" s="73" t="str">
        <f>IF(MIR_2020!CI85="","-",MIR_2020!CI85)</f>
        <v>-</v>
      </c>
      <c r="CL77" s="73" t="str">
        <f>IF(MIR_2020!CJ85="","-",MIR_2020!CJ85)</f>
        <v>-</v>
      </c>
      <c r="CM77" s="73" t="str">
        <f>IF(MIR_2020!CK85="","-",MIR_2020!CK85)</f>
        <v>-</v>
      </c>
      <c r="CN77" s="73" t="str">
        <f>IF(MIR_2020!CL85="","-",MIR_2020!CL85)</f>
        <v>-</v>
      </c>
      <c r="CO77" s="120" t="str">
        <f>IF(MIR_2020!CM85="","-",MIR_2020!CM85)</f>
        <v>-</v>
      </c>
      <c r="CP77" s="120" t="str">
        <f>IF(MIR_2020!CN85="","-",MIR_2020!CN85)</f>
        <v>-</v>
      </c>
      <c r="CQ77" s="73" t="str">
        <f>IF(MIR_2020!CO85="","-",MIR_2020!CO85)</f>
        <v>-</v>
      </c>
      <c r="CR77" s="73" t="str">
        <f>IF(MIR_2020!CP85="","-",MIR_2020!CP85)</f>
        <v>-</v>
      </c>
      <c r="CS77" s="73" t="str">
        <f>IF(MIR_2020!CQ85="","-",MIR_2020!CQ85)</f>
        <v>-</v>
      </c>
      <c r="CT77" s="73" t="str">
        <f>IF(MIR_2020!CR85="","-",MIR_2020!CR85)</f>
        <v>-</v>
      </c>
      <c r="CU77" s="73" t="str">
        <f>IF(MIR_2020!CS85="","-",MIR_2020!CS85)</f>
        <v>-</v>
      </c>
    </row>
    <row r="78" spans="1:99" s="67" customFormat="1" ht="12.75" x14ac:dyDescent="0.3">
      <c r="A78" s="66">
        <f>+VLOOKUP($D78,Catálogos!$A$14:$E$40,5,0)</f>
        <v>2</v>
      </c>
      <c r="B78" s="68" t="str">
        <f>+VLOOKUP(D78,Catálogos!$A$14:$C$40,3,FALSE)</f>
        <v>Promover el pleno ejercicio de los derechos de acceso a la información pública y de protección de datos personales, así como la transparencia y apertura de las instituciones públicas.</v>
      </c>
      <c r="C78" s="68" t="str">
        <f>+VLOOKUP(D78,Catálogos!$A$14:$F$40,6,FALSE)</f>
        <v>Presidencia</v>
      </c>
      <c r="D78" s="67" t="str">
        <f>+MID(MIR_2020!$D$6,1,3)</f>
        <v>170</v>
      </c>
      <c r="E78" s="68" t="str">
        <f>+MID(MIR_2020!$D$6,7,150)</f>
        <v>Dirección General de Comunicación Social y Difusión</v>
      </c>
      <c r="F78" s="67" t="str">
        <f>IF(MIR_2020!B86=0,F77,MIR_2020!B86)</f>
        <v>GOA09</v>
      </c>
      <c r="G78" s="67" t="str">
        <f>IF(MIR_2020!C86=0,G77,MIR_2020!C86)</f>
        <v>Actividad</v>
      </c>
      <c r="H78" s="68" t="str">
        <f>IF(MIR_2020!D86="",H77,MIR_2020!D86)</f>
        <v>2.2 Aplicación de una encuesta institucional de diagnóstico de los instrumentos de comunicación interna y el impacto de sus mensajes entre el personal del Instituto.</v>
      </c>
      <c r="I78" s="68">
        <f>+MIR_2020!E86</f>
        <v>0</v>
      </c>
      <c r="J78" s="68">
        <f>+MIR_2020!F86</f>
        <v>0</v>
      </c>
      <c r="K78" s="68">
        <f>+MIR_2020!G86</f>
        <v>0</v>
      </c>
      <c r="L78" s="68">
        <f>+MIR_2020!H86</f>
        <v>0</v>
      </c>
      <c r="M78" s="68">
        <f>+MIR_2020!I86</f>
        <v>0</v>
      </c>
      <c r="N78" s="68">
        <f>+MIR_2020!J86</f>
        <v>0</v>
      </c>
      <c r="O78" s="68">
        <f>+MIR_2020!K86</f>
        <v>0</v>
      </c>
      <c r="P78" s="68">
        <f>+MIR_2020!L86</f>
        <v>0</v>
      </c>
      <c r="Q78" s="68">
        <f>+MIR_2020!M86</f>
        <v>0</v>
      </c>
      <c r="R78" s="68">
        <f>+MIR_2020!N86</f>
        <v>0</v>
      </c>
      <c r="S78" s="68">
        <f>+MIR_2020!O86</f>
        <v>0</v>
      </c>
      <c r="T78" s="68">
        <f>+MIR_2020!P86</f>
        <v>0</v>
      </c>
      <c r="U78" s="68">
        <f>+MIR_2020!Q86</f>
        <v>0</v>
      </c>
      <c r="V78" s="68" t="str">
        <f>IF(MIR_2020!R86=0,V77,MIR_2020!R86)</f>
        <v>Anual</v>
      </c>
      <c r="W78" s="68" t="str">
        <f>IF(MIR_2020!S86=0,W77,MIR_2020!S86)</f>
        <v>Porcentaje</v>
      </c>
      <c r="X78" s="68">
        <f>+MIR_2020!V86</f>
        <v>0</v>
      </c>
      <c r="Y78" s="68">
        <f>+MIR_2020!W86</f>
        <v>0</v>
      </c>
      <c r="Z78" s="68">
        <f>+MIR_2020!X86</f>
        <v>0</v>
      </c>
      <c r="AA78" s="68" t="str">
        <f>IF(AND(MIR_2020!Y86="",H78=H77),AA77,MIR_2020!Y86)</f>
        <v>Los resultados de la encuesta son obtenidos en tiempo y forma.</v>
      </c>
      <c r="AB78" s="68">
        <f>+MIR_2020!Z86</f>
        <v>0</v>
      </c>
      <c r="AC78" s="68">
        <f>+MIR_2020!AA86</f>
        <v>0</v>
      </c>
      <c r="AD78" s="68">
        <f>+MIR_2020!AB86</f>
        <v>0</v>
      </c>
      <c r="AE78" s="76">
        <f>+MIR_2020!AC86</f>
        <v>0</v>
      </c>
      <c r="AF78" s="76">
        <f>+MIR_2020!AD86</f>
        <v>0</v>
      </c>
      <c r="AG78" s="67">
        <f>+MIR_2020!AE86</f>
        <v>0</v>
      </c>
      <c r="AH78" s="67">
        <f>+MIR_2020!AF86</f>
        <v>0</v>
      </c>
      <c r="AI78" s="67">
        <f>+MIR_2020!AG86</f>
        <v>0</v>
      </c>
      <c r="AJ78" s="67">
        <f>+MIR_2020!AH86</f>
        <v>0</v>
      </c>
      <c r="AK78" s="67">
        <f>+MIR_2020!AN86</f>
        <v>0</v>
      </c>
      <c r="AL78" s="67" t="str">
        <f ca="1">IF(MIR_2020!AO86="","-",IF(AN78="No aplica","-",IF(MIR_2020!AO86="Sin avance","Sin avance",IF(MIR_2020!AO86&lt;&gt;"Sin avance",IFERROR(_xlfn.FORMULATEXT(MIR_2020!AO86),CONCATENATE("=",MIR_2020!AO86)),"0"))))</f>
        <v>-</v>
      </c>
      <c r="AM78" s="67">
        <f>+MIR_2020!AP86</f>
        <v>0</v>
      </c>
      <c r="AN78" s="67">
        <f>+MIR_2020!AQ86</f>
        <v>0</v>
      </c>
      <c r="AO78" s="67">
        <f>+MIR_2020!AR86</f>
        <v>0</v>
      </c>
      <c r="AP78" s="77" t="str">
        <f>IF(MIR_2020!AS86="","-",MIR_2020!AS86)</f>
        <v>-</v>
      </c>
      <c r="AQ78" s="67">
        <f>+MIR_2020!AT86</f>
        <v>0</v>
      </c>
      <c r="AR78" s="67" t="str">
        <f ca="1">+IF(MIR_2020!AU86="","-",IF(AT78="No aplica","-",IF(MIR_2020!AU86="Sin avance","Sin avance",IF(MIR_2020!AU86&lt;&gt;"Sin avance",IFERROR(_xlfn.FORMULATEXT(MIR_2020!AU86),CONCATENATE("=",MIR_2020!AU86)),"0"))))</f>
        <v>-</v>
      </c>
      <c r="AS78" s="67">
        <f>+MIR_2020!AV86</f>
        <v>0</v>
      </c>
      <c r="AT78" s="67">
        <f>+MIR_2020!AW86</f>
        <v>0</v>
      </c>
      <c r="AU78" s="67">
        <f>+MIR_2020!AX86</f>
        <v>0</v>
      </c>
      <c r="AV78" s="77" t="str">
        <f>IF(MIR_2020!AY86="","-",MIR_2020!AY86)</f>
        <v>-</v>
      </c>
      <c r="AW78" s="67">
        <f>+MIR_2020!AZ86</f>
        <v>0</v>
      </c>
      <c r="AX78" s="69" t="str">
        <f ca="1">+IF(MIR_2020!BA86="","-",IF(AZ78="No aplica","-",IF(MIR_2020!BA86="Sin avance","Sin avance",IF(MIR_2020!BA86&lt;&gt;"Sin avance",IFERROR(_xlfn.FORMULATEXT(MIR_2020!BA86),CONCATENATE("=",MIR_2020!BA86)),"0"))))</f>
        <v>-</v>
      </c>
      <c r="AY78" s="67">
        <f>+MIR_2020!BB86</f>
        <v>0</v>
      </c>
      <c r="AZ78" s="67">
        <f>+MIR_2020!BC86</f>
        <v>0</v>
      </c>
      <c r="BA78" s="67">
        <f>+MIR_2020!BD86</f>
        <v>0</v>
      </c>
      <c r="BB78" s="77" t="str">
        <f>IF(MIR_2020!BE86="","-",MIR_2020!BE86)</f>
        <v>-</v>
      </c>
      <c r="BC78" s="67">
        <f>+MIR_2020!BF86</f>
        <v>0</v>
      </c>
      <c r="BD78" s="67" t="str">
        <f ca="1">+IF(MIR_2020!BG86="","-",IF(BF78="No aplica","-",IF(MIR_2020!BG86="Sin avance","Sin avance",IF(MIR_2020!BG86&lt;&gt;"Sin avance",IFERROR(_xlfn.FORMULATEXT(MIR_2020!BG86),CONCATENATE("=",MIR_2020!BG86)),"0"))))</f>
        <v>-</v>
      </c>
      <c r="BE78" s="67">
        <f>+MIR_2020!BH86</f>
        <v>0</v>
      </c>
      <c r="BF78" s="67">
        <f>+MIR_2020!BI86</f>
        <v>0</v>
      </c>
      <c r="BG78" s="67">
        <f>+MIR_2020!BJ86</f>
        <v>0</v>
      </c>
      <c r="BH78" s="77" t="str">
        <f>IF(MIR_2020!BK86="","-",MIR_2020!BK86)</f>
        <v>-</v>
      </c>
      <c r="BI78" s="67">
        <f>+MIR_2020!AH86</f>
        <v>0</v>
      </c>
      <c r="BJ78" s="70" t="str">
        <f ca="1">+IF(MIR_2020!AI86="","-",IF(BL78="No aplica","-",IF(MIR_2020!AI86="Sin avance","Sin avance",IF(MIR_2020!AI86&lt;&gt;"Sin avance",IFERROR(_xlfn.FORMULATEXT(MIR_2020!AI86),CONCATENATE("=",MIR_2020!AI86)),"-"))))</f>
        <v>-</v>
      </c>
      <c r="BK78" s="67">
        <f>+MIR_2020!AJ86</f>
        <v>0</v>
      </c>
      <c r="BL78" s="67">
        <f>+MIR_2020!AK86</f>
        <v>0</v>
      </c>
      <c r="BM78" s="67">
        <f>+MIR_2020!AL86</f>
        <v>0</v>
      </c>
      <c r="BN78" s="77" t="str">
        <f>IF(MIR_2020!AM86="","-",MIR_2020!AM86)</f>
        <v>-</v>
      </c>
      <c r="BO78" s="120" t="str">
        <f>IF(MIR_2020!BL86="","-",MIR_2020!BL86)</f>
        <v>-</v>
      </c>
      <c r="BP78" s="120" t="str">
        <f>IF(MIR_2020!BM86="","-",MIR_2020!BM86)</f>
        <v>-</v>
      </c>
      <c r="BQ78" s="120" t="str">
        <f>IF(MIR_2020!BN86="","-",MIR_2020!BN86)</f>
        <v>-</v>
      </c>
      <c r="BR78" s="120" t="str">
        <f>IF(MIR_2020!BO86="","-",MIR_2020!BO86)</f>
        <v>-</v>
      </c>
      <c r="BS78" s="73" t="str">
        <f>IF(MIR_2020!BP86="","-",MIR_2020!BP86)</f>
        <v>-</v>
      </c>
      <c r="BT78" s="120" t="str">
        <f>IF(MIR_2020!BR86="","-",MIR_2020!BR86)</f>
        <v>-</v>
      </c>
      <c r="BU78" s="120" t="str">
        <f>IF(MIR_2020!BS86="","-",MIR_2020!BS86)</f>
        <v>-</v>
      </c>
      <c r="BV78" s="73" t="str">
        <f>IF(MIR_2020!BT86="","-",MIR_2020!BT86)</f>
        <v>-</v>
      </c>
      <c r="BW78" s="73" t="str">
        <f>IF(MIR_2020!BU86="","-",MIR_2020!BU86)</f>
        <v>-</v>
      </c>
      <c r="BX78" s="73" t="str">
        <f>IF(MIR_2020!BV86="","-",MIR_2020!BV86)</f>
        <v>-</v>
      </c>
      <c r="BY78" s="73" t="str">
        <f>IF(MIR_2020!BW86="","-",MIR_2020!BW86)</f>
        <v>-</v>
      </c>
      <c r="BZ78" s="73" t="str">
        <f>IF(MIR_2020!BX86="","-",MIR_2020!BX86)</f>
        <v>-</v>
      </c>
      <c r="CA78" s="120" t="str">
        <f>IF(MIR_2020!BY86="","-",MIR_2020!BY86)</f>
        <v>-</v>
      </c>
      <c r="CB78" s="120" t="str">
        <f>IF(MIR_2020!BZ86="","-",MIR_2020!BZ86)</f>
        <v>-</v>
      </c>
      <c r="CC78" s="73" t="str">
        <f>IF(MIR_2020!CA86="","-",MIR_2020!CA86)</f>
        <v>-</v>
      </c>
      <c r="CD78" s="73" t="str">
        <f>IF(MIR_2020!CB86="","-",MIR_2020!CB86)</f>
        <v>-</v>
      </c>
      <c r="CE78" s="73" t="str">
        <f>IF(MIR_2020!CC86="","-",MIR_2020!CC86)</f>
        <v>-</v>
      </c>
      <c r="CF78" s="73" t="str">
        <f>IF(MIR_2020!CD86="","-",MIR_2020!CD86)</f>
        <v>-</v>
      </c>
      <c r="CG78" s="73" t="str">
        <f>IF(MIR_2020!CE86="","-",MIR_2020!CE86)</f>
        <v>-</v>
      </c>
      <c r="CH78" s="120" t="str">
        <f>IF(MIR_2020!CF86="","-",MIR_2020!CF86)</f>
        <v>-</v>
      </c>
      <c r="CI78" s="120" t="str">
        <f>IF(MIR_2020!CG86="","-",MIR_2020!CG86)</f>
        <v>-</v>
      </c>
      <c r="CJ78" s="73" t="str">
        <f>IF(MIR_2020!CH86="","-",MIR_2020!CH86)</f>
        <v>-</v>
      </c>
      <c r="CK78" s="73" t="str">
        <f>IF(MIR_2020!CI86="","-",MIR_2020!CI86)</f>
        <v>-</v>
      </c>
      <c r="CL78" s="73" t="str">
        <f>IF(MIR_2020!CJ86="","-",MIR_2020!CJ86)</f>
        <v>-</v>
      </c>
      <c r="CM78" s="73" t="str">
        <f>IF(MIR_2020!CK86="","-",MIR_2020!CK86)</f>
        <v>-</v>
      </c>
      <c r="CN78" s="73" t="str">
        <f>IF(MIR_2020!CL86="","-",MIR_2020!CL86)</f>
        <v>-</v>
      </c>
      <c r="CO78" s="120" t="str">
        <f>IF(MIR_2020!CM86="","-",MIR_2020!CM86)</f>
        <v>-</v>
      </c>
      <c r="CP78" s="120" t="str">
        <f>IF(MIR_2020!CN86="","-",MIR_2020!CN86)</f>
        <v>-</v>
      </c>
      <c r="CQ78" s="73" t="str">
        <f>IF(MIR_2020!CO86="","-",MIR_2020!CO86)</f>
        <v>-</v>
      </c>
      <c r="CR78" s="73" t="str">
        <f>IF(MIR_2020!CP86="","-",MIR_2020!CP86)</f>
        <v>-</v>
      </c>
      <c r="CS78" s="73" t="str">
        <f>IF(MIR_2020!CQ86="","-",MIR_2020!CQ86)</f>
        <v>-</v>
      </c>
      <c r="CT78" s="73" t="str">
        <f>IF(MIR_2020!CR86="","-",MIR_2020!CR86)</f>
        <v>-</v>
      </c>
      <c r="CU78" s="73" t="str">
        <f>IF(MIR_2020!CS86="","-",MIR_2020!CS86)</f>
        <v>-</v>
      </c>
    </row>
    <row r="79" spans="1:99" s="67" customFormat="1" ht="12.75" x14ac:dyDescent="0.3">
      <c r="A79" s="66">
        <f>+VLOOKUP($D79,Catálogos!$A$14:$E$40,5,0)</f>
        <v>2</v>
      </c>
      <c r="B79" s="68" t="str">
        <f>+VLOOKUP(D79,Catálogos!$A$14:$C$40,3,FALSE)</f>
        <v>Promover el pleno ejercicio de los derechos de acceso a la información pública y de protección de datos personales, así como la transparencia y apertura de las instituciones públicas.</v>
      </c>
      <c r="C79" s="68" t="str">
        <f>+VLOOKUP(D79,Catálogos!$A$14:$F$40,6,FALSE)</f>
        <v>Presidencia</v>
      </c>
      <c r="D79" s="67" t="str">
        <f>+MID(MIR_2020!$D$6,1,3)</f>
        <v>170</v>
      </c>
      <c r="E79" s="68" t="str">
        <f>+MID(MIR_2020!$D$6,7,150)</f>
        <v>Dirección General de Comunicación Social y Difusión</v>
      </c>
      <c r="F79" s="67" t="str">
        <f>IF(MIR_2020!B87=0,F78,MIR_2020!B87)</f>
        <v>GOA09</v>
      </c>
      <c r="G79" s="67" t="str">
        <f>IF(MIR_2020!C87=0,G78,MIR_2020!C87)</f>
        <v>Actividad</v>
      </c>
      <c r="H79" s="68" t="str">
        <f>IF(MIR_2020!D87="",H78,MIR_2020!D87)</f>
        <v>2.2 Aplicación de una encuesta institucional de diagnóstico de los instrumentos de comunicación interna y el impacto de sus mensajes entre el personal del Instituto.</v>
      </c>
      <c r="I79" s="68">
        <f>+MIR_2020!E87</f>
        <v>0</v>
      </c>
      <c r="J79" s="68">
        <f>+MIR_2020!F87</f>
        <v>0</v>
      </c>
      <c r="K79" s="68">
        <f>+MIR_2020!G87</f>
        <v>0</v>
      </c>
      <c r="L79" s="68">
        <f>+MIR_2020!H87</f>
        <v>0</v>
      </c>
      <c r="M79" s="68">
        <f>+MIR_2020!I87</f>
        <v>0</v>
      </c>
      <c r="N79" s="68">
        <f>+MIR_2020!J87</f>
        <v>0</v>
      </c>
      <c r="O79" s="68">
        <f>+MIR_2020!K87</f>
        <v>0</v>
      </c>
      <c r="P79" s="68">
        <f>+MIR_2020!L87</f>
        <v>0</v>
      </c>
      <c r="Q79" s="68">
        <f>+MIR_2020!M87</f>
        <v>0</v>
      </c>
      <c r="R79" s="68">
        <f>+MIR_2020!N87</f>
        <v>0</v>
      </c>
      <c r="S79" s="68">
        <f>+MIR_2020!O87</f>
        <v>0</v>
      </c>
      <c r="T79" s="68">
        <f>+MIR_2020!P87</f>
        <v>0</v>
      </c>
      <c r="U79" s="68">
        <f>+MIR_2020!Q87</f>
        <v>0</v>
      </c>
      <c r="V79" s="68" t="str">
        <f>IF(MIR_2020!R87=0,V78,MIR_2020!R87)</f>
        <v>Anual</v>
      </c>
      <c r="W79" s="68" t="str">
        <f>IF(MIR_2020!S87=0,W78,MIR_2020!S87)</f>
        <v>Porcentaje</v>
      </c>
      <c r="X79" s="68">
        <f>+MIR_2020!V87</f>
        <v>0</v>
      </c>
      <c r="Y79" s="68">
        <f>+MIR_2020!W87</f>
        <v>0</v>
      </c>
      <c r="Z79" s="68">
        <f>+MIR_2020!X87</f>
        <v>0</v>
      </c>
      <c r="AA79" s="68" t="str">
        <f>IF(AND(MIR_2020!Y87="",H79=H78),AA78,MIR_2020!Y87)</f>
        <v>Los resultados de la encuesta son obtenidos en tiempo y forma.</v>
      </c>
      <c r="AB79" s="68">
        <f>+MIR_2020!Z87</f>
        <v>0</v>
      </c>
      <c r="AC79" s="68">
        <f>+MIR_2020!AA87</f>
        <v>0</v>
      </c>
      <c r="AD79" s="68">
        <f>+MIR_2020!AB87</f>
        <v>0</v>
      </c>
      <c r="AE79" s="76">
        <f>+MIR_2020!AC87</f>
        <v>0</v>
      </c>
      <c r="AF79" s="76">
        <f>+MIR_2020!AD87</f>
        <v>0</v>
      </c>
      <c r="AG79" s="67">
        <f>+MIR_2020!AE87</f>
        <v>0</v>
      </c>
      <c r="AH79" s="67">
        <f>+MIR_2020!AF87</f>
        <v>0</v>
      </c>
      <c r="AI79" s="67">
        <f>+MIR_2020!AG87</f>
        <v>0</v>
      </c>
      <c r="AJ79" s="67">
        <f>+MIR_2020!AH87</f>
        <v>0</v>
      </c>
      <c r="AK79" s="67">
        <f>+MIR_2020!AN87</f>
        <v>0</v>
      </c>
      <c r="AL79" s="67" t="str">
        <f ca="1">IF(MIR_2020!AO87="","-",IF(AN79="No aplica","-",IF(MIR_2020!AO87="Sin avance","Sin avance",IF(MIR_2020!AO87&lt;&gt;"Sin avance",IFERROR(_xlfn.FORMULATEXT(MIR_2020!AO87),CONCATENATE("=",MIR_2020!AO87)),"0"))))</f>
        <v>-</v>
      </c>
      <c r="AM79" s="67">
        <f>+MIR_2020!AP87</f>
        <v>0</v>
      </c>
      <c r="AN79" s="67">
        <f>+MIR_2020!AQ87</f>
        <v>0</v>
      </c>
      <c r="AO79" s="67">
        <f>+MIR_2020!AR87</f>
        <v>0</v>
      </c>
      <c r="AP79" s="77" t="str">
        <f>IF(MIR_2020!AS87="","-",MIR_2020!AS87)</f>
        <v>-</v>
      </c>
      <c r="AQ79" s="67">
        <f>+MIR_2020!AT87</f>
        <v>0</v>
      </c>
      <c r="AR79" s="67" t="str">
        <f ca="1">+IF(MIR_2020!AU87="","-",IF(AT79="No aplica","-",IF(MIR_2020!AU87="Sin avance","Sin avance",IF(MIR_2020!AU87&lt;&gt;"Sin avance",IFERROR(_xlfn.FORMULATEXT(MIR_2020!AU87),CONCATENATE("=",MIR_2020!AU87)),"0"))))</f>
        <v>-</v>
      </c>
      <c r="AS79" s="67">
        <f>+MIR_2020!AV87</f>
        <v>0</v>
      </c>
      <c r="AT79" s="67">
        <f>+MIR_2020!AW87</f>
        <v>0</v>
      </c>
      <c r="AU79" s="67">
        <f>+MIR_2020!AX87</f>
        <v>0</v>
      </c>
      <c r="AV79" s="77" t="str">
        <f>IF(MIR_2020!AY87="","-",MIR_2020!AY87)</f>
        <v>-</v>
      </c>
      <c r="AW79" s="67">
        <f>+MIR_2020!AZ87</f>
        <v>0</v>
      </c>
      <c r="AX79" s="69" t="str">
        <f ca="1">+IF(MIR_2020!BA87="","-",IF(AZ79="No aplica","-",IF(MIR_2020!BA87="Sin avance","Sin avance",IF(MIR_2020!BA87&lt;&gt;"Sin avance",IFERROR(_xlfn.FORMULATEXT(MIR_2020!BA87),CONCATENATE("=",MIR_2020!BA87)),"0"))))</f>
        <v>-</v>
      </c>
      <c r="AY79" s="67">
        <f>+MIR_2020!BB87</f>
        <v>0</v>
      </c>
      <c r="AZ79" s="67">
        <f>+MIR_2020!BC87</f>
        <v>0</v>
      </c>
      <c r="BA79" s="67">
        <f>+MIR_2020!BD87</f>
        <v>0</v>
      </c>
      <c r="BB79" s="77" t="str">
        <f>IF(MIR_2020!BE87="","-",MIR_2020!BE87)</f>
        <v>-</v>
      </c>
      <c r="BC79" s="67">
        <f>+MIR_2020!BF87</f>
        <v>0</v>
      </c>
      <c r="BD79" s="67" t="str">
        <f ca="1">+IF(MIR_2020!BG87="","-",IF(BF79="No aplica","-",IF(MIR_2020!BG87="Sin avance","Sin avance",IF(MIR_2020!BG87&lt;&gt;"Sin avance",IFERROR(_xlfn.FORMULATEXT(MIR_2020!BG87),CONCATENATE("=",MIR_2020!BG87)),"0"))))</f>
        <v>-</v>
      </c>
      <c r="BE79" s="67">
        <f>+MIR_2020!BH87</f>
        <v>0</v>
      </c>
      <c r="BF79" s="67">
        <f>+MIR_2020!BI87</f>
        <v>0</v>
      </c>
      <c r="BG79" s="67">
        <f>+MIR_2020!BJ87</f>
        <v>0</v>
      </c>
      <c r="BH79" s="77" t="str">
        <f>IF(MIR_2020!BK87="","-",MIR_2020!BK87)</f>
        <v>-</v>
      </c>
      <c r="BI79" s="67">
        <f>+MIR_2020!AH87</f>
        <v>0</v>
      </c>
      <c r="BJ79" s="70" t="str">
        <f ca="1">+IF(MIR_2020!AI87="","-",IF(BL79="No aplica","-",IF(MIR_2020!AI87="Sin avance","Sin avance",IF(MIR_2020!AI87&lt;&gt;"Sin avance",IFERROR(_xlfn.FORMULATEXT(MIR_2020!AI87),CONCATENATE("=",MIR_2020!AI87)),"-"))))</f>
        <v>-</v>
      </c>
      <c r="BK79" s="67">
        <f>+MIR_2020!AJ87</f>
        <v>0</v>
      </c>
      <c r="BL79" s="67">
        <f>+MIR_2020!AK87</f>
        <v>0</v>
      </c>
      <c r="BM79" s="67">
        <f>+MIR_2020!AL87</f>
        <v>0</v>
      </c>
      <c r="BN79" s="77" t="str">
        <f>IF(MIR_2020!AM87="","-",MIR_2020!AM87)</f>
        <v>-</v>
      </c>
      <c r="BO79" s="120" t="str">
        <f>IF(MIR_2020!BL87="","-",MIR_2020!BL87)</f>
        <v>-</v>
      </c>
      <c r="BP79" s="120" t="str">
        <f>IF(MIR_2020!BM87="","-",MIR_2020!BM87)</f>
        <v>-</v>
      </c>
      <c r="BQ79" s="120" t="str">
        <f>IF(MIR_2020!BN87="","-",MIR_2020!BN87)</f>
        <v>-</v>
      </c>
      <c r="BR79" s="120" t="str">
        <f>IF(MIR_2020!BO87="","-",MIR_2020!BO87)</f>
        <v>-</v>
      </c>
      <c r="BS79" s="73" t="str">
        <f>IF(MIR_2020!BP87="","-",MIR_2020!BP87)</f>
        <v>-</v>
      </c>
      <c r="BT79" s="120" t="str">
        <f>IF(MIR_2020!BR87="","-",MIR_2020!BR87)</f>
        <v>-</v>
      </c>
      <c r="BU79" s="120" t="str">
        <f>IF(MIR_2020!BS87="","-",MIR_2020!BS87)</f>
        <v>-</v>
      </c>
      <c r="BV79" s="73" t="str">
        <f>IF(MIR_2020!BT87="","-",MIR_2020!BT87)</f>
        <v>-</v>
      </c>
      <c r="BW79" s="73" t="str">
        <f>IF(MIR_2020!BU87="","-",MIR_2020!BU87)</f>
        <v>-</v>
      </c>
      <c r="BX79" s="73" t="str">
        <f>IF(MIR_2020!BV87="","-",MIR_2020!BV87)</f>
        <v>-</v>
      </c>
      <c r="BY79" s="73" t="str">
        <f>IF(MIR_2020!BW87="","-",MIR_2020!BW87)</f>
        <v>-</v>
      </c>
      <c r="BZ79" s="73" t="str">
        <f>IF(MIR_2020!BX87="","-",MIR_2020!BX87)</f>
        <v>-</v>
      </c>
      <c r="CA79" s="120" t="str">
        <f>IF(MIR_2020!BY87="","-",MIR_2020!BY87)</f>
        <v>-</v>
      </c>
      <c r="CB79" s="120" t="str">
        <f>IF(MIR_2020!BZ87="","-",MIR_2020!BZ87)</f>
        <v>-</v>
      </c>
      <c r="CC79" s="73" t="str">
        <f>IF(MIR_2020!CA87="","-",MIR_2020!CA87)</f>
        <v>-</v>
      </c>
      <c r="CD79" s="73" t="str">
        <f>IF(MIR_2020!CB87="","-",MIR_2020!CB87)</f>
        <v>-</v>
      </c>
      <c r="CE79" s="73" t="str">
        <f>IF(MIR_2020!CC87="","-",MIR_2020!CC87)</f>
        <v>-</v>
      </c>
      <c r="CF79" s="73" t="str">
        <f>IF(MIR_2020!CD87="","-",MIR_2020!CD87)</f>
        <v>-</v>
      </c>
      <c r="CG79" s="73" t="str">
        <f>IF(MIR_2020!CE87="","-",MIR_2020!CE87)</f>
        <v>-</v>
      </c>
      <c r="CH79" s="120" t="str">
        <f>IF(MIR_2020!CF87="","-",MIR_2020!CF87)</f>
        <v>-</v>
      </c>
      <c r="CI79" s="120" t="str">
        <f>IF(MIR_2020!CG87="","-",MIR_2020!CG87)</f>
        <v>-</v>
      </c>
      <c r="CJ79" s="73" t="str">
        <f>IF(MIR_2020!CH87="","-",MIR_2020!CH87)</f>
        <v>-</v>
      </c>
      <c r="CK79" s="73" t="str">
        <f>IF(MIR_2020!CI87="","-",MIR_2020!CI87)</f>
        <v>-</v>
      </c>
      <c r="CL79" s="73" t="str">
        <f>IF(MIR_2020!CJ87="","-",MIR_2020!CJ87)</f>
        <v>-</v>
      </c>
      <c r="CM79" s="73" t="str">
        <f>IF(MIR_2020!CK87="","-",MIR_2020!CK87)</f>
        <v>-</v>
      </c>
      <c r="CN79" s="73" t="str">
        <f>IF(MIR_2020!CL87="","-",MIR_2020!CL87)</f>
        <v>-</v>
      </c>
      <c r="CO79" s="120" t="str">
        <f>IF(MIR_2020!CM87="","-",MIR_2020!CM87)</f>
        <v>-</v>
      </c>
      <c r="CP79" s="120" t="str">
        <f>IF(MIR_2020!CN87="","-",MIR_2020!CN87)</f>
        <v>-</v>
      </c>
      <c r="CQ79" s="73" t="str">
        <f>IF(MIR_2020!CO87="","-",MIR_2020!CO87)</f>
        <v>-</v>
      </c>
      <c r="CR79" s="73" t="str">
        <f>IF(MIR_2020!CP87="","-",MIR_2020!CP87)</f>
        <v>-</v>
      </c>
      <c r="CS79" s="73" t="str">
        <f>IF(MIR_2020!CQ87="","-",MIR_2020!CQ87)</f>
        <v>-</v>
      </c>
      <c r="CT79" s="73" t="str">
        <f>IF(MIR_2020!CR87="","-",MIR_2020!CR87)</f>
        <v>-</v>
      </c>
      <c r="CU79" s="73" t="str">
        <f>IF(MIR_2020!CS87="","-",MIR_2020!CS87)</f>
        <v>-</v>
      </c>
    </row>
    <row r="80" spans="1:99" s="67" customFormat="1" ht="12.75" x14ac:dyDescent="0.3">
      <c r="A80" s="66">
        <f>+VLOOKUP($D80,Catálogos!$A$14:$E$40,5,0)</f>
        <v>2</v>
      </c>
      <c r="B80" s="68" t="str">
        <f>+VLOOKUP(D80,Catálogos!$A$14:$C$40,3,FALSE)</f>
        <v>Promover el pleno ejercicio de los derechos de acceso a la información pública y de protección de datos personales, así como la transparencia y apertura de las instituciones públicas.</v>
      </c>
      <c r="C80" s="68" t="str">
        <f>+VLOOKUP(D80,Catálogos!$A$14:$F$40,6,FALSE)</f>
        <v>Presidencia</v>
      </c>
      <c r="D80" s="67" t="str">
        <f>+MID(MIR_2020!$D$6,1,3)</f>
        <v>170</v>
      </c>
      <c r="E80" s="68" t="str">
        <f>+MID(MIR_2020!$D$6,7,150)</f>
        <v>Dirección General de Comunicación Social y Difusión</v>
      </c>
      <c r="F80" s="67" t="str">
        <f>IF(MIR_2020!B88=0,F79,MIR_2020!B88)</f>
        <v>GOA09</v>
      </c>
      <c r="G80" s="67" t="str">
        <f>IF(MIR_2020!C88=0,G79,MIR_2020!C88)</f>
        <v>Actividad</v>
      </c>
      <c r="H80" s="68" t="str">
        <f>IF(MIR_2020!D88="",H79,MIR_2020!D88)</f>
        <v>2.2 Aplicación de una encuesta institucional de diagnóstico de los instrumentos de comunicación interna y el impacto de sus mensajes entre el personal del Instituto.</v>
      </c>
      <c r="I80" s="68">
        <f>+MIR_2020!E88</f>
        <v>0</v>
      </c>
      <c r="J80" s="68">
        <f>+MIR_2020!F88</f>
        <v>0</v>
      </c>
      <c r="K80" s="68">
        <f>+MIR_2020!G88</f>
        <v>0</v>
      </c>
      <c r="L80" s="68">
        <f>+MIR_2020!H88</f>
        <v>0</v>
      </c>
      <c r="M80" s="68">
        <f>+MIR_2020!I88</f>
        <v>0</v>
      </c>
      <c r="N80" s="68">
        <f>+MIR_2020!J88</f>
        <v>0</v>
      </c>
      <c r="O80" s="68">
        <f>+MIR_2020!K88</f>
        <v>0</v>
      </c>
      <c r="P80" s="68">
        <f>+MIR_2020!L88</f>
        <v>0</v>
      </c>
      <c r="Q80" s="68">
        <f>+MIR_2020!M88</f>
        <v>0</v>
      </c>
      <c r="R80" s="68">
        <f>+MIR_2020!N88</f>
        <v>0</v>
      </c>
      <c r="S80" s="68">
        <f>+MIR_2020!O88</f>
        <v>0</v>
      </c>
      <c r="T80" s="68">
        <f>+MIR_2020!P88</f>
        <v>0</v>
      </c>
      <c r="U80" s="68">
        <f>+MIR_2020!Q88</f>
        <v>0</v>
      </c>
      <c r="V80" s="68" t="str">
        <f>IF(MIR_2020!R88=0,V79,MIR_2020!R88)</f>
        <v>Anual</v>
      </c>
      <c r="W80" s="68" t="str">
        <f>IF(MIR_2020!S88=0,W79,MIR_2020!S88)</f>
        <v>Porcentaje</v>
      </c>
      <c r="X80" s="68">
        <f>+MIR_2020!V88</f>
        <v>0</v>
      </c>
      <c r="Y80" s="68">
        <f>+MIR_2020!W88</f>
        <v>0</v>
      </c>
      <c r="Z80" s="68">
        <f>+MIR_2020!X88</f>
        <v>0</v>
      </c>
      <c r="AA80" s="68" t="str">
        <f>IF(AND(MIR_2020!Y88="",H80=H79),AA79,MIR_2020!Y88)</f>
        <v>Los resultados de la encuesta son obtenidos en tiempo y forma.</v>
      </c>
      <c r="AB80" s="68">
        <f>+MIR_2020!Z88</f>
        <v>0</v>
      </c>
      <c r="AC80" s="68">
        <f>+MIR_2020!AA88</f>
        <v>0</v>
      </c>
      <c r="AD80" s="68">
        <f>+MIR_2020!AB88</f>
        <v>0</v>
      </c>
      <c r="AE80" s="76">
        <f>+MIR_2020!AC88</f>
        <v>0</v>
      </c>
      <c r="AF80" s="76">
        <f>+MIR_2020!AD88</f>
        <v>0</v>
      </c>
      <c r="AG80" s="67">
        <f>+MIR_2020!AE88</f>
        <v>0</v>
      </c>
      <c r="AH80" s="67">
        <f>+MIR_2020!AF88</f>
        <v>0</v>
      </c>
      <c r="AI80" s="67">
        <f>+MIR_2020!AG88</f>
        <v>0</v>
      </c>
      <c r="AJ80" s="67">
        <f>+MIR_2020!AH88</f>
        <v>0</v>
      </c>
      <c r="AK80" s="67">
        <f>+MIR_2020!AN88</f>
        <v>0</v>
      </c>
      <c r="AL80" s="67" t="str">
        <f ca="1">IF(MIR_2020!AO88="","-",IF(AN80="No aplica","-",IF(MIR_2020!AO88="Sin avance","Sin avance",IF(MIR_2020!AO88&lt;&gt;"Sin avance",IFERROR(_xlfn.FORMULATEXT(MIR_2020!AO88),CONCATENATE("=",MIR_2020!AO88)),"0"))))</f>
        <v>-</v>
      </c>
      <c r="AM80" s="67">
        <f>+MIR_2020!AP88</f>
        <v>0</v>
      </c>
      <c r="AN80" s="67">
        <f>+MIR_2020!AQ88</f>
        <v>0</v>
      </c>
      <c r="AO80" s="67">
        <f>+MIR_2020!AR88</f>
        <v>0</v>
      </c>
      <c r="AP80" s="77" t="str">
        <f>IF(MIR_2020!AS88="","-",MIR_2020!AS88)</f>
        <v>-</v>
      </c>
      <c r="AQ80" s="67">
        <f>+MIR_2020!AT88</f>
        <v>0</v>
      </c>
      <c r="AR80" s="67" t="str">
        <f ca="1">+IF(MIR_2020!AU88="","-",IF(AT80="No aplica","-",IF(MIR_2020!AU88="Sin avance","Sin avance",IF(MIR_2020!AU88&lt;&gt;"Sin avance",IFERROR(_xlfn.FORMULATEXT(MIR_2020!AU88),CONCATENATE("=",MIR_2020!AU88)),"0"))))</f>
        <v>-</v>
      </c>
      <c r="AS80" s="67">
        <f>+MIR_2020!AV88</f>
        <v>0</v>
      </c>
      <c r="AT80" s="67">
        <f>+MIR_2020!AW88</f>
        <v>0</v>
      </c>
      <c r="AU80" s="67">
        <f>+MIR_2020!AX88</f>
        <v>0</v>
      </c>
      <c r="AV80" s="77" t="str">
        <f>IF(MIR_2020!AY88="","-",MIR_2020!AY88)</f>
        <v>-</v>
      </c>
      <c r="AW80" s="67">
        <f>+MIR_2020!AZ88</f>
        <v>0</v>
      </c>
      <c r="AX80" s="69" t="str">
        <f ca="1">+IF(MIR_2020!BA88="","-",IF(AZ80="No aplica","-",IF(MIR_2020!BA88="Sin avance","Sin avance",IF(MIR_2020!BA88&lt;&gt;"Sin avance",IFERROR(_xlfn.FORMULATEXT(MIR_2020!BA88),CONCATENATE("=",MIR_2020!BA88)),"0"))))</f>
        <v>-</v>
      </c>
      <c r="AY80" s="67">
        <f>+MIR_2020!BB88</f>
        <v>0</v>
      </c>
      <c r="AZ80" s="67">
        <f>+MIR_2020!BC88</f>
        <v>0</v>
      </c>
      <c r="BA80" s="67">
        <f>+MIR_2020!BD88</f>
        <v>0</v>
      </c>
      <c r="BB80" s="77" t="str">
        <f>IF(MIR_2020!BE88="","-",MIR_2020!BE88)</f>
        <v>-</v>
      </c>
      <c r="BC80" s="67">
        <f>+MIR_2020!BF88</f>
        <v>0</v>
      </c>
      <c r="BD80" s="67" t="str">
        <f ca="1">+IF(MIR_2020!BG88="","-",IF(BF80="No aplica","-",IF(MIR_2020!BG88="Sin avance","Sin avance",IF(MIR_2020!BG88&lt;&gt;"Sin avance",IFERROR(_xlfn.FORMULATEXT(MIR_2020!BG88),CONCATENATE("=",MIR_2020!BG88)),"0"))))</f>
        <v>-</v>
      </c>
      <c r="BE80" s="67">
        <f>+MIR_2020!BH88</f>
        <v>0</v>
      </c>
      <c r="BF80" s="67">
        <f>+MIR_2020!BI88</f>
        <v>0</v>
      </c>
      <c r="BG80" s="67">
        <f>+MIR_2020!BJ88</f>
        <v>0</v>
      </c>
      <c r="BH80" s="77" t="str">
        <f>IF(MIR_2020!BK88="","-",MIR_2020!BK88)</f>
        <v>-</v>
      </c>
      <c r="BI80" s="67">
        <f>+MIR_2020!AH88</f>
        <v>0</v>
      </c>
      <c r="BJ80" s="70" t="str">
        <f ca="1">+IF(MIR_2020!AI88="","-",IF(BL80="No aplica","-",IF(MIR_2020!AI88="Sin avance","Sin avance",IF(MIR_2020!AI88&lt;&gt;"Sin avance",IFERROR(_xlfn.FORMULATEXT(MIR_2020!AI88),CONCATENATE("=",MIR_2020!AI88)),"-"))))</f>
        <v>-</v>
      </c>
      <c r="BK80" s="67">
        <f>+MIR_2020!AJ88</f>
        <v>0</v>
      </c>
      <c r="BL80" s="67">
        <f>+MIR_2020!AK88</f>
        <v>0</v>
      </c>
      <c r="BM80" s="67">
        <f>+MIR_2020!AL88</f>
        <v>0</v>
      </c>
      <c r="BN80" s="77" t="str">
        <f>IF(MIR_2020!AM88="","-",MIR_2020!AM88)</f>
        <v>-</v>
      </c>
      <c r="BO80" s="120" t="str">
        <f>IF(MIR_2020!BL88="","-",MIR_2020!BL88)</f>
        <v>-</v>
      </c>
      <c r="BP80" s="120" t="str">
        <f>IF(MIR_2020!BM88="","-",MIR_2020!BM88)</f>
        <v>-</v>
      </c>
      <c r="BQ80" s="120" t="str">
        <f>IF(MIR_2020!BN88="","-",MIR_2020!BN88)</f>
        <v>-</v>
      </c>
      <c r="BR80" s="120" t="str">
        <f>IF(MIR_2020!BO88="","-",MIR_2020!BO88)</f>
        <v>-</v>
      </c>
      <c r="BS80" s="73" t="str">
        <f>IF(MIR_2020!BP88="","-",MIR_2020!BP88)</f>
        <v>-</v>
      </c>
      <c r="BT80" s="120" t="str">
        <f>IF(MIR_2020!BR88="","-",MIR_2020!BR88)</f>
        <v>-</v>
      </c>
      <c r="BU80" s="120" t="str">
        <f>IF(MIR_2020!BS88="","-",MIR_2020!BS88)</f>
        <v>-</v>
      </c>
      <c r="BV80" s="73" t="str">
        <f>IF(MIR_2020!BT88="","-",MIR_2020!BT88)</f>
        <v>-</v>
      </c>
      <c r="BW80" s="73" t="str">
        <f>IF(MIR_2020!BU88="","-",MIR_2020!BU88)</f>
        <v>-</v>
      </c>
      <c r="BX80" s="73" t="str">
        <f>IF(MIR_2020!BV88="","-",MIR_2020!BV88)</f>
        <v>-</v>
      </c>
      <c r="BY80" s="73" t="str">
        <f>IF(MIR_2020!BW88="","-",MIR_2020!BW88)</f>
        <v>-</v>
      </c>
      <c r="BZ80" s="73" t="str">
        <f>IF(MIR_2020!BX88="","-",MIR_2020!BX88)</f>
        <v>-</v>
      </c>
      <c r="CA80" s="120" t="str">
        <f>IF(MIR_2020!BY88="","-",MIR_2020!BY88)</f>
        <v>-</v>
      </c>
      <c r="CB80" s="120" t="str">
        <f>IF(MIR_2020!BZ88="","-",MIR_2020!BZ88)</f>
        <v>-</v>
      </c>
      <c r="CC80" s="73" t="str">
        <f>IF(MIR_2020!CA88="","-",MIR_2020!CA88)</f>
        <v>-</v>
      </c>
      <c r="CD80" s="73" t="str">
        <f>IF(MIR_2020!CB88="","-",MIR_2020!CB88)</f>
        <v>-</v>
      </c>
      <c r="CE80" s="73" t="str">
        <f>IF(MIR_2020!CC88="","-",MIR_2020!CC88)</f>
        <v>-</v>
      </c>
      <c r="CF80" s="73" t="str">
        <f>IF(MIR_2020!CD88="","-",MIR_2020!CD88)</f>
        <v>-</v>
      </c>
      <c r="CG80" s="73" t="str">
        <f>IF(MIR_2020!CE88="","-",MIR_2020!CE88)</f>
        <v>-</v>
      </c>
      <c r="CH80" s="120" t="str">
        <f>IF(MIR_2020!CF88="","-",MIR_2020!CF88)</f>
        <v>-</v>
      </c>
      <c r="CI80" s="120" t="str">
        <f>IF(MIR_2020!CG88="","-",MIR_2020!CG88)</f>
        <v>-</v>
      </c>
      <c r="CJ80" s="73" t="str">
        <f>IF(MIR_2020!CH88="","-",MIR_2020!CH88)</f>
        <v>-</v>
      </c>
      <c r="CK80" s="73" t="str">
        <f>IF(MIR_2020!CI88="","-",MIR_2020!CI88)</f>
        <v>-</v>
      </c>
      <c r="CL80" s="73" t="str">
        <f>IF(MIR_2020!CJ88="","-",MIR_2020!CJ88)</f>
        <v>-</v>
      </c>
      <c r="CM80" s="73" t="str">
        <f>IF(MIR_2020!CK88="","-",MIR_2020!CK88)</f>
        <v>-</v>
      </c>
      <c r="CN80" s="73" t="str">
        <f>IF(MIR_2020!CL88="","-",MIR_2020!CL88)</f>
        <v>-</v>
      </c>
      <c r="CO80" s="120" t="str">
        <f>IF(MIR_2020!CM88="","-",MIR_2020!CM88)</f>
        <v>-</v>
      </c>
      <c r="CP80" s="120" t="str">
        <f>IF(MIR_2020!CN88="","-",MIR_2020!CN88)</f>
        <v>-</v>
      </c>
      <c r="CQ80" s="73" t="str">
        <f>IF(MIR_2020!CO88="","-",MIR_2020!CO88)</f>
        <v>-</v>
      </c>
      <c r="CR80" s="73" t="str">
        <f>IF(MIR_2020!CP88="","-",MIR_2020!CP88)</f>
        <v>-</v>
      </c>
      <c r="CS80" s="73" t="str">
        <f>IF(MIR_2020!CQ88="","-",MIR_2020!CQ88)</f>
        <v>-</v>
      </c>
      <c r="CT80" s="73" t="str">
        <f>IF(MIR_2020!CR88="","-",MIR_2020!CR88)</f>
        <v>-</v>
      </c>
      <c r="CU80" s="73" t="str">
        <f>IF(MIR_2020!CS88="","-",MIR_2020!CS88)</f>
        <v>-</v>
      </c>
    </row>
    <row r="81" spans="1:99" s="67" customFormat="1" ht="12.75" x14ac:dyDescent="0.3">
      <c r="A81" s="66">
        <f>+VLOOKUP($D81,Catálogos!$A$14:$E$40,5,0)</f>
        <v>2</v>
      </c>
      <c r="B81" s="68" t="str">
        <f>+VLOOKUP(D81,Catálogos!$A$14:$C$40,3,FALSE)</f>
        <v>Promover el pleno ejercicio de los derechos de acceso a la información pública y de protección de datos personales, así como la transparencia y apertura de las instituciones públicas.</v>
      </c>
      <c r="C81" s="68" t="str">
        <f>+VLOOKUP(D81,Catálogos!$A$14:$F$40,6,FALSE)</f>
        <v>Presidencia</v>
      </c>
      <c r="D81" s="67" t="str">
        <f>+MID(MIR_2020!$D$6,1,3)</f>
        <v>170</v>
      </c>
      <c r="E81" s="68" t="str">
        <f>+MID(MIR_2020!$D$6,7,150)</f>
        <v>Dirección General de Comunicación Social y Difusión</v>
      </c>
      <c r="F81" s="67" t="str">
        <f>IF(MIR_2020!B89=0,F80,MIR_2020!B89)</f>
        <v>GOA09</v>
      </c>
      <c r="G81" s="67" t="str">
        <f>IF(MIR_2020!C89=0,G80,MIR_2020!C89)</f>
        <v>Actividad</v>
      </c>
      <c r="H81" s="68" t="str">
        <f>IF(MIR_2020!D89="",H80,MIR_2020!D89)</f>
        <v>2.2 Aplicación de una encuesta institucional de diagnóstico de los instrumentos de comunicación interna y el impacto de sus mensajes entre el personal del Instituto.</v>
      </c>
      <c r="I81" s="68">
        <f>+MIR_2020!E89</f>
        <v>0</v>
      </c>
      <c r="J81" s="68">
        <f>+MIR_2020!F89</f>
        <v>0</v>
      </c>
      <c r="K81" s="68">
        <f>+MIR_2020!G89</f>
        <v>0</v>
      </c>
      <c r="L81" s="68">
        <f>+MIR_2020!H89</f>
        <v>0</v>
      </c>
      <c r="M81" s="68">
        <f>+MIR_2020!I89</f>
        <v>0</v>
      </c>
      <c r="N81" s="68">
        <f>+MIR_2020!J89</f>
        <v>0</v>
      </c>
      <c r="O81" s="68">
        <f>+MIR_2020!K89</f>
        <v>0</v>
      </c>
      <c r="P81" s="68">
        <f>+MIR_2020!L89</f>
        <v>0</v>
      </c>
      <c r="Q81" s="68">
        <f>+MIR_2020!M89</f>
        <v>0</v>
      </c>
      <c r="R81" s="68">
        <f>+MIR_2020!N89</f>
        <v>0</v>
      </c>
      <c r="S81" s="68">
        <f>+MIR_2020!O89</f>
        <v>0</v>
      </c>
      <c r="T81" s="68">
        <f>+MIR_2020!P89</f>
        <v>0</v>
      </c>
      <c r="U81" s="68">
        <f>+MIR_2020!Q89</f>
        <v>0</v>
      </c>
      <c r="V81" s="68" t="str">
        <f>IF(MIR_2020!R89=0,V80,MIR_2020!R89)</f>
        <v>Anual</v>
      </c>
      <c r="W81" s="68" t="str">
        <f>IF(MIR_2020!S89=0,W80,MIR_2020!S89)</f>
        <v>Porcentaje</v>
      </c>
      <c r="X81" s="68">
        <f>+MIR_2020!V89</f>
        <v>0</v>
      </c>
      <c r="Y81" s="68">
        <f>+MIR_2020!W89</f>
        <v>0</v>
      </c>
      <c r="Z81" s="68">
        <f>+MIR_2020!X89</f>
        <v>0</v>
      </c>
      <c r="AA81" s="68" t="str">
        <f>IF(AND(MIR_2020!Y89="",H81=H80),AA80,MIR_2020!Y89)</f>
        <v>Los resultados de la encuesta son obtenidos en tiempo y forma.</v>
      </c>
      <c r="AB81" s="68">
        <f>+MIR_2020!Z89</f>
        <v>0</v>
      </c>
      <c r="AC81" s="68">
        <f>+MIR_2020!AA89</f>
        <v>0</v>
      </c>
      <c r="AD81" s="68">
        <f>+MIR_2020!AB89</f>
        <v>0</v>
      </c>
      <c r="AE81" s="76">
        <f>+MIR_2020!AC89</f>
        <v>0</v>
      </c>
      <c r="AF81" s="76">
        <f>+MIR_2020!AD89</f>
        <v>0</v>
      </c>
      <c r="AG81" s="67">
        <f>+MIR_2020!AE89</f>
        <v>0</v>
      </c>
      <c r="AH81" s="67">
        <f>+MIR_2020!AF89</f>
        <v>0</v>
      </c>
      <c r="AI81" s="67">
        <f>+MIR_2020!AG89</f>
        <v>0</v>
      </c>
      <c r="AJ81" s="67">
        <f>+MIR_2020!AH89</f>
        <v>0</v>
      </c>
      <c r="AK81" s="67">
        <f>+MIR_2020!AN89</f>
        <v>0</v>
      </c>
      <c r="AL81" s="67" t="str">
        <f ca="1">IF(MIR_2020!AO89="","-",IF(AN81="No aplica","-",IF(MIR_2020!AO89="Sin avance","Sin avance",IF(MIR_2020!AO89&lt;&gt;"Sin avance",IFERROR(_xlfn.FORMULATEXT(MIR_2020!AO89),CONCATENATE("=",MIR_2020!AO89)),"0"))))</f>
        <v>-</v>
      </c>
      <c r="AM81" s="67">
        <f>+MIR_2020!AP89</f>
        <v>0</v>
      </c>
      <c r="AN81" s="67">
        <f>+MIR_2020!AQ89</f>
        <v>0</v>
      </c>
      <c r="AO81" s="67">
        <f>+MIR_2020!AR89</f>
        <v>0</v>
      </c>
      <c r="AP81" s="77" t="str">
        <f>IF(MIR_2020!AS89="","-",MIR_2020!AS89)</f>
        <v>-</v>
      </c>
      <c r="AQ81" s="67">
        <f>+MIR_2020!AT89</f>
        <v>0</v>
      </c>
      <c r="AR81" s="67" t="str">
        <f ca="1">+IF(MIR_2020!AU89="","-",IF(AT81="No aplica","-",IF(MIR_2020!AU89="Sin avance","Sin avance",IF(MIR_2020!AU89&lt;&gt;"Sin avance",IFERROR(_xlfn.FORMULATEXT(MIR_2020!AU89),CONCATENATE("=",MIR_2020!AU89)),"0"))))</f>
        <v>-</v>
      </c>
      <c r="AS81" s="67">
        <f>+MIR_2020!AV89</f>
        <v>0</v>
      </c>
      <c r="AT81" s="67">
        <f>+MIR_2020!AW89</f>
        <v>0</v>
      </c>
      <c r="AU81" s="67">
        <f>+MIR_2020!AX89</f>
        <v>0</v>
      </c>
      <c r="AV81" s="77" t="str">
        <f>IF(MIR_2020!AY89="","-",MIR_2020!AY89)</f>
        <v>-</v>
      </c>
      <c r="AW81" s="67">
        <f>+MIR_2020!AZ89</f>
        <v>0</v>
      </c>
      <c r="AX81" s="69" t="str">
        <f ca="1">+IF(MIR_2020!BA89="","-",IF(AZ81="No aplica","-",IF(MIR_2020!BA89="Sin avance","Sin avance",IF(MIR_2020!BA89&lt;&gt;"Sin avance",IFERROR(_xlfn.FORMULATEXT(MIR_2020!BA89),CONCATENATE("=",MIR_2020!BA89)),"0"))))</f>
        <v>-</v>
      </c>
      <c r="AY81" s="67">
        <f>+MIR_2020!BB89</f>
        <v>0</v>
      </c>
      <c r="AZ81" s="67">
        <f>+MIR_2020!BC89</f>
        <v>0</v>
      </c>
      <c r="BA81" s="67">
        <f>+MIR_2020!BD89</f>
        <v>0</v>
      </c>
      <c r="BB81" s="77" t="str">
        <f>IF(MIR_2020!BE89="","-",MIR_2020!BE89)</f>
        <v>-</v>
      </c>
      <c r="BC81" s="67">
        <f>+MIR_2020!BF89</f>
        <v>0</v>
      </c>
      <c r="BD81" s="67" t="str">
        <f ca="1">+IF(MIR_2020!BG89="","-",IF(BF81="No aplica","-",IF(MIR_2020!BG89="Sin avance","Sin avance",IF(MIR_2020!BG89&lt;&gt;"Sin avance",IFERROR(_xlfn.FORMULATEXT(MIR_2020!BG89),CONCATENATE("=",MIR_2020!BG89)),"0"))))</f>
        <v>-</v>
      </c>
      <c r="BE81" s="67">
        <f>+MIR_2020!BH89</f>
        <v>0</v>
      </c>
      <c r="BF81" s="67">
        <f>+MIR_2020!BI89</f>
        <v>0</v>
      </c>
      <c r="BG81" s="67">
        <f>+MIR_2020!BJ89</f>
        <v>0</v>
      </c>
      <c r="BH81" s="77" t="str">
        <f>IF(MIR_2020!BK89="","-",MIR_2020!BK89)</f>
        <v>-</v>
      </c>
      <c r="BI81" s="67">
        <f>+MIR_2020!AH89</f>
        <v>0</v>
      </c>
      <c r="BJ81" s="70" t="str">
        <f ca="1">+IF(MIR_2020!AI89="","-",IF(BL81="No aplica","-",IF(MIR_2020!AI89="Sin avance","Sin avance",IF(MIR_2020!AI89&lt;&gt;"Sin avance",IFERROR(_xlfn.FORMULATEXT(MIR_2020!AI89),CONCATENATE("=",MIR_2020!AI89)),"-"))))</f>
        <v>-</v>
      </c>
      <c r="BK81" s="67">
        <f>+MIR_2020!AJ89</f>
        <v>0</v>
      </c>
      <c r="BL81" s="67">
        <f>+MIR_2020!AK89</f>
        <v>0</v>
      </c>
      <c r="BM81" s="67">
        <f>+MIR_2020!AL89</f>
        <v>0</v>
      </c>
      <c r="BN81" s="77" t="str">
        <f>IF(MIR_2020!AM89="","-",MIR_2020!AM89)</f>
        <v>-</v>
      </c>
      <c r="BO81" s="120" t="str">
        <f>IF(MIR_2020!BL89="","-",MIR_2020!BL89)</f>
        <v>-</v>
      </c>
      <c r="BP81" s="120" t="str">
        <f>IF(MIR_2020!BM89="","-",MIR_2020!BM89)</f>
        <v>-</v>
      </c>
      <c r="BQ81" s="120" t="str">
        <f>IF(MIR_2020!BN89="","-",MIR_2020!BN89)</f>
        <v>-</v>
      </c>
      <c r="BR81" s="120" t="str">
        <f>IF(MIR_2020!BO89="","-",MIR_2020!BO89)</f>
        <v>-</v>
      </c>
      <c r="BS81" s="73" t="str">
        <f>IF(MIR_2020!BP89="","-",MIR_2020!BP89)</f>
        <v>-</v>
      </c>
      <c r="BT81" s="120" t="str">
        <f>IF(MIR_2020!BR89="","-",MIR_2020!BR89)</f>
        <v>-</v>
      </c>
      <c r="BU81" s="120" t="str">
        <f>IF(MIR_2020!BS89="","-",MIR_2020!BS89)</f>
        <v>-</v>
      </c>
      <c r="BV81" s="73" t="str">
        <f>IF(MIR_2020!BT89="","-",MIR_2020!BT89)</f>
        <v>-</v>
      </c>
      <c r="BW81" s="73" t="str">
        <f>IF(MIR_2020!BU89="","-",MIR_2020!BU89)</f>
        <v>-</v>
      </c>
      <c r="BX81" s="73" t="str">
        <f>IF(MIR_2020!BV89="","-",MIR_2020!BV89)</f>
        <v>-</v>
      </c>
      <c r="BY81" s="73" t="str">
        <f>IF(MIR_2020!BW89="","-",MIR_2020!BW89)</f>
        <v>-</v>
      </c>
      <c r="BZ81" s="73" t="str">
        <f>IF(MIR_2020!BX89="","-",MIR_2020!BX89)</f>
        <v>-</v>
      </c>
      <c r="CA81" s="120" t="str">
        <f>IF(MIR_2020!BY89="","-",MIR_2020!BY89)</f>
        <v>-</v>
      </c>
      <c r="CB81" s="120" t="str">
        <f>IF(MIR_2020!BZ89="","-",MIR_2020!BZ89)</f>
        <v>-</v>
      </c>
      <c r="CC81" s="73" t="str">
        <f>IF(MIR_2020!CA89="","-",MIR_2020!CA89)</f>
        <v>-</v>
      </c>
      <c r="CD81" s="73" t="str">
        <f>IF(MIR_2020!CB89="","-",MIR_2020!CB89)</f>
        <v>-</v>
      </c>
      <c r="CE81" s="73" t="str">
        <f>IF(MIR_2020!CC89="","-",MIR_2020!CC89)</f>
        <v>-</v>
      </c>
      <c r="CF81" s="73" t="str">
        <f>IF(MIR_2020!CD89="","-",MIR_2020!CD89)</f>
        <v>-</v>
      </c>
      <c r="CG81" s="73" t="str">
        <f>IF(MIR_2020!CE89="","-",MIR_2020!CE89)</f>
        <v>-</v>
      </c>
      <c r="CH81" s="120" t="str">
        <f>IF(MIR_2020!CF89="","-",MIR_2020!CF89)</f>
        <v>-</v>
      </c>
      <c r="CI81" s="120" t="str">
        <f>IF(MIR_2020!CG89="","-",MIR_2020!CG89)</f>
        <v>-</v>
      </c>
      <c r="CJ81" s="73" t="str">
        <f>IF(MIR_2020!CH89="","-",MIR_2020!CH89)</f>
        <v>-</v>
      </c>
      <c r="CK81" s="73" t="str">
        <f>IF(MIR_2020!CI89="","-",MIR_2020!CI89)</f>
        <v>-</v>
      </c>
      <c r="CL81" s="73" t="str">
        <f>IF(MIR_2020!CJ89="","-",MIR_2020!CJ89)</f>
        <v>-</v>
      </c>
      <c r="CM81" s="73" t="str">
        <f>IF(MIR_2020!CK89="","-",MIR_2020!CK89)</f>
        <v>-</v>
      </c>
      <c r="CN81" s="73" t="str">
        <f>IF(MIR_2020!CL89="","-",MIR_2020!CL89)</f>
        <v>-</v>
      </c>
      <c r="CO81" s="120" t="str">
        <f>IF(MIR_2020!CM89="","-",MIR_2020!CM89)</f>
        <v>-</v>
      </c>
      <c r="CP81" s="120" t="str">
        <f>IF(MIR_2020!CN89="","-",MIR_2020!CN89)</f>
        <v>-</v>
      </c>
      <c r="CQ81" s="73" t="str">
        <f>IF(MIR_2020!CO89="","-",MIR_2020!CO89)</f>
        <v>-</v>
      </c>
      <c r="CR81" s="73" t="str">
        <f>IF(MIR_2020!CP89="","-",MIR_2020!CP89)</f>
        <v>-</v>
      </c>
      <c r="CS81" s="73" t="str">
        <f>IF(MIR_2020!CQ89="","-",MIR_2020!CQ89)</f>
        <v>-</v>
      </c>
      <c r="CT81" s="73" t="str">
        <f>IF(MIR_2020!CR89="","-",MIR_2020!CR89)</f>
        <v>-</v>
      </c>
      <c r="CU81" s="73" t="str">
        <f>IF(MIR_2020!CS89="","-",MIR_2020!CS89)</f>
        <v>-</v>
      </c>
    </row>
    <row r="82" spans="1:99" s="67" customFormat="1" ht="12.75" x14ac:dyDescent="0.3">
      <c r="A82" s="66">
        <f>+VLOOKUP($D82,Catálogos!$A$14:$E$40,5,0)</f>
        <v>2</v>
      </c>
      <c r="B82" s="68" t="str">
        <f>+VLOOKUP(D82,Catálogos!$A$14:$C$40,3,FALSE)</f>
        <v>Promover el pleno ejercicio de los derechos de acceso a la información pública y de protección de datos personales, así como la transparencia y apertura de las instituciones públicas.</v>
      </c>
      <c r="C82" s="68" t="str">
        <f>+VLOOKUP(D82,Catálogos!$A$14:$F$40,6,FALSE)</f>
        <v>Presidencia</v>
      </c>
      <c r="D82" s="67" t="str">
        <f>+MID(MIR_2020!$D$6,1,3)</f>
        <v>170</v>
      </c>
      <c r="E82" s="68" t="str">
        <f>+MID(MIR_2020!$D$6,7,150)</f>
        <v>Dirección General de Comunicación Social y Difusión</v>
      </c>
      <c r="F82" s="67" t="str">
        <f>IF(MIR_2020!B90=0,F81,MIR_2020!B90)</f>
        <v>GOA09</v>
      </c>
      <c r="G82" s="67" t="str">
        <f>IF(MIR_2020!C90=0,G81,MIR_2020!C90)</f>
        <v>Actividad</v>
      </c>
      <c r="H82" s="68" t="str">
        <f>IF(MIR_2020!D90="",H81,MIR_2020!D90)</f>
        <v>2.2 Aplicación de una encuesta institucional de diagnóstico de los instrumentos de comunicación interna y el impacto de sus mensajes entre el personal del Instituto.</v>
      </c>
      <c r="I82" s="68">
        <f>+MIR_2020!E90</f>
        <v>0</v>
      </c>
      <c r="J82" s="68">
        <f>+MIR_2020!F90</f>
        <v>0</v>
      </c>
      <c r="K82" s="68">
        <f>+MIR_2020!G90</f>
        <v>0</v>
      </c>
      <c r="L82" s="68">
        <f>+MIR_2020!H90</f>
        <v>0</v>
      </c>
      <c r="M82" s="68">
        <f>+MIR_2020!I90</f>
        <v>0</v>
      </c>
      <c r="N82" s="68">
        <f>+MIR_2020!J90</f>
        <v>0</v>
      </c>
      <c r="O82" s="68">
        <f>+MIR_2020!K90</f>
        <v>0</v>
      </c>
      <c r="P82" s="68">
        <f>+MIR_2020!L90</f>
        <v>0</v>
      </c>
      <c r="Q82" s="68">
        <f>+MIR_2020!M90</f>
        <v>0</v>
      </c>
      <c r="R82" s="68">
        <f>+MIR_2020!N90</f>
        <v>0</v>
      </c>
      <c r="S82" s="68">
        <f>+MIR_2020!O90</f>
        <v>0</v>
      </c>
      <c r="T82" s="68">
        <f>+MIR_2020!P90</f>
        <v>0</v>
      </c>
      <c r="U82" s="68">
        <f>+MIR_2020!Q90</f>
        <v>0</v>
      </c>
      <c r="V82" s="68" t="str">
        <f>IF(MIR_2020!R90=0,V81,MIR_2020!R90)</f>
        <v>Anual</v>
      </c>
      <c r="W82" s="68" t="str">
        <f>IF(MIR_2020!S90=0,W81,MIR_2020!S90)</f>
        <v>Porcentaje</v>
      </c>
      <c r="X82" s="68">
        <f>+MIR_2020!V90</f>
        <v>0</v>
      </c>
      <c r="Y82" s="68">
        <f>+MIR_2020!W90</f>
        <v>0</v>
      </c>
      <c r="Z82" s="68">
        <f>+MIR_2020!X90</f>
        <v>0</v>
      </c>
      <c r="AA82" s="68" t="str">
        <f>IF(AND(MIR_2020!Y90="",H82=H81),AA81,MIR_2020!Y90)</f>
        <v>Los resultados de la encuesta son obtenidos en tiempo y forma.</v>
      </c>
      <c r="AB82" s="68">
        <f>+MIR_2020!Z90</f>
        <v>0</v>
      </c>
      <c r="AC82" s="68">
        <f>+MIR_2020!AA90</f>
        <v>0</v>
      </c>
      <c r="AD82" s="68">
        <f>+MIR_2020!AB90</f>
        <v>0</v>
      </c>
      <c r="AE82" s="76">
        <f>+MIR_2020!AC90</f>
        <v>0</v>
      </c>
      <c r="AF82" s="76">
        <f>+MIR_2020!AD90</f>
        <v>0</v>
      </c>
      <c r="AG82" s="67">
        <f>+MIR_2020!AE90</f>
        <v>0</v>
      </c>
      <c r="AH82" s="67">
        <f>+MIR_2020!AF90</f>
        <v>0</v>
      </c>
      <c r="AI82" s="67">
        <f>+MIR_2020!AG90</f>
        <v>0</v>
      </c>
      <c r="AJ82" s="67">
        <f>+MIR_2020!AH90</f>
        <v>0</v>
      </c>
      <c r="AK82" s="67">
        <f>+MIR_2020!AN90</f>
        <v>0</v>
      </c>
      <c r="AL82" s="67" t="str">
        <f ca="1">IF(MIR_2020!AO90="","-",IF(AN82="No aplica","-",IF(MIR_2020!AO90="Sin avance","Sin avance",IF(MIR_2020!AO90&lt;&gt;"Sin avance",IFERROR(_xlfn.FORMULATEXT(MIR_2020!AO90),CONCATENATE("=",MIR_2020!AO90)),"0"))))</f>
        <v>-</v>
      </c>
      <c r="AM82" s="67">
        <f>+MIR_2020!AP90</f>
        <v>0</v>
      </c>
      <c r="AN82" s="67">
        <f>+MIR_2020!AQ90</f>
        <v>0</v>
      </c>
      <c r="AO82" s="67">
        <f>+MIR_2020!AR90</f>
        <v>0</v>
      </c>
      <c r="AP82" s="77" t="str">
        <f>IF(MIR_2020!AS90="","-",MIR_2020!AS90)</f>
        <v>-</v>
      </c>
      <c r="AQ82" s="67">
        <f>+MIR_2020!AT90</f>
        <v>0</v>
      </c>
      <c r="AR82" s="67" t="str">
        <f ca="1">+IF(MIR_2020!AU90="","-",IF(AT82="No aplica","-",IF(MIR_2020!AU90="Sin avance","Sin avance",IF(MIR_2020!AU90&lt;&gt;"Sin avance",IFERROR(_xlfn.FORMULATEXT(MIR_2020!AU90),CONCATENATE("=",MIR_2020!AU90)),"0"))))</f>
        <v>-</v>
      </c>
      <c r="AS82" s="67">
        <f>+MIR_2020!AV90</f>
        <v>0</v>
      </c>
      <c r="AT82" s="67">
        <f>+MIR_2020!AW90</f>
        <v>0</v>
      </c>
      <c r="AU82" s="67">
        <f>+MIR_2020!AX90</f>
        <v>0</v>
      </c>
      <c r="AV82" s="77" t="str">
        <f>IF(MIR_2020!AY90="","-",MIR_2020!AY90)</f>
        <v>-</v>
      </c>
      <c r="AW82" s="67">
        <f>+MIR_2020!AZ90</f>
        <v>0</v>
      </c>
      <c r="AX82" s="69" t="str">
        <f ca="1">+IF(MIR_2020!BA90="","-",IF(AZ82="No aplica","-",IF(MIR_2020!BA90="Sin avance","Sin avance",IF(MIR_2020!BA90&lt;&gt;"Sin avance",IFERROR(_xlfn.FORMULATEXT(MIR_2020!BA90),CONCATENATE("=",MIR_2020!BA90)),"0"))))</f>
        <v>-</v>
      </c>
      <c r="AY82" s="67">
        <f>+MIR_2020!BB90</f>
        <v>0</v>
      </c>
      <c r="AZ82" s="67">
        <f>+MIR_2020!BC90</f>
        <v>0</v>
      </c>
      <c r="BA82" s="67">
        <f>+MIR_2020!BD90</f>
        <v>0</v>
      </c>
      <c r="BB82" s="77" t="str">
        <f>IF(MIR_2020!BE90="","-",MIR_2020!BE90)</f>
        <v>-</v>
      </c>
      <c r="BC82" s="67">
        <f>+MIR_2020!BF90</f>
        <v>0</v>
      </c>
      <c r="BD82" s="67" t="str">
        <f ca="1">+IF(MIR_2020!BG90="","-",IF(BF82="No aplica","-",IF(MIR_2020!BG90="Sin avance","Sin avance",IF(MIR_2020!BG90&lt;&gt;"Sin avance",IFERROR(_xlfn.FORMULATEXT(MIR_2020!BG90),CONCATENATE("=",MIR_2020!BG90)),"0"))))</f>
        <v>-</v>
      </c>
      <c r="BE82" s="67">
        <f>+MIR_2020!BH90</f>
        <v>0</v>
      </c>
      <c r="BF82" s="67">
        <f>+MIR_2020!BI90</f>
        <v>0</v>
      </c>
      <c r="BG82" s="67">
        <f>+MIR_2020!BJ90</f>
        <v>0</v>
      </c>
      <c r="BH82" s="77" t="str">
        <f>IF(MIR_2020!BK90="","-",MIR_2020!BK90)</f>
        <v>-</v>
      </c>
      <c r="BI82" s="67">
        <f>+MIR_2020!AH90</f>
        <v>0</v>
      </c>
      <c r="BJ82" s="70" t="str">
        <f ca="1">+IF(MIR_2020!AI90="","-",IF(BL82="No aplica","-",IF(MIR_2020!AI90="Sin avance","Sin avance",IF(MIR_2020!AI90&lt;&gt;"Sin avance",IFERROR(_xlfn.FORMULATEXT(MIR_2020!AI90),CONCATENATE("=",MIR_2020!AI90)),"-"))))</f>
        <v>-</v>
      </c>
      <c r="BK82" s="67">
        <f>+MIR_2020!AJ90</f>
        <v>0</v>
      </c>
      <c r="BL82" s="67">
        <f>+MIR_2020!AK90</f>
        <v>0</v>
      </c>
      <c r="BM82" s="67">
        <f>+MIR_2020!AL90</f>
        <v>0</v>
      </c>
      <c r="BN82" s="77" t="str">
        <f>IF(MIR_2020!AM90="","-",MIR_2020!AM90)</f>
        <v>-</v>
      </c>
      <c r="BO82" s="120" t="str">
        <f>IF(MIR_2020!BL90="","-",MIR_2020!BL90)</f>
        <v>-</v>
      </c>
      <c r="BP82" s="120" t="str">
        <f>IF(MIR_2020!BM90="","-",MIR_2020!BM90)</f>
        <v>-</v>
      </c>
      <c r="BQ82" s="120" t="str">
        <f>IF(MIR_2020!BN90="","-",MIR_2020!BN90)</f>
        <v>-</v>
      </c>
      <c r="BR82" s="120" t="str">
        <f>IF(MIR_2020!BO90="","-",MIR_2020!BO90)</f>
        <v>-</v>
      </c>
      <c r="BS82" s="73" t="str">
        <f>IF(MIR_2020!BP90="","-",MIR_2020!BP90)</f>
        <v>-</v>
      </c>
      <c r="BT82" s="120" t="str">
        <f>IF(MIR_2020!BR90="","-",MIR_2020!BR90)</f>
        <v>-</v>
      </c>
      <c r="BU82" s="120" t="str">
        <f>IF(MIR_2020!BS90="","-",MIR_2020!BS90)</f>
        <v>-</v>
      </c>
      <c r="BV82" s="73" t="str">
        <f>IF(MIR_2020!BT90="","-",MIR_2020!BT90)</f>
        <v>-</v>
      </c>
      <c r="BW82" s="73" t="str">
        <f>IF(MIR_2020!BU90="","-",MIR_2020!BU90)</f>
        <v>-</v>
      </c>
      <c r="BX82" s="73" t="str">
        <f>IF(MIR_2020!BV90="","-",MIR_2020!BV90)</f>
        <v>-</v>
      </c>
      <c r="BY82" s="73" t="str">
        <f>IF(MIR_2020!BW90="","-",MIR_2020!BW90)</f>
        <v>-</v>
      </c>
      <c r="BZ82" s="73" t="str">
        <f>IF(MIR_2020!BX90="","-",MIR_2020!BX90)</f>
        <v>-</v>
      </c>
      <c r="CA82" s="120" t="str">
        <f>IF(MIR_2020!BY90="","-",MIR_2020!BY90)</f>
        <v>-</v>
      </c>
      <c r="CB82" s="120" t="str">
        <f>IF(MIR_2020!BZ90="","-",MIR_2020!BZ90)</f>
        <v>-</v>
      </c>
      <c r="CC82" s="73" t="str">
        <f>IF(MIR_2020!CA90="","-",MIR_2020!CA90)</f>
        <v>-</v>
      </c>
      <c r="CD82" s="73" t="str">
        <f>IF(MIR_2020!CB90="","-",MIR_2020!CB90)</f>
        <v>-</v>
      </c>
      <c r="CE82" s="73" t="str">
        <f>IF(MIR_2020!CC90="","-",MIR_2020!CC90)</f>
        <v>-</v>
      </c>
      <c r="CF82" s="73" t="str">
        <f>IF(MIR_2020!CD90="","-",MIR_2020!CD90)</f>
        <v>-</v>
      </c>
      <c r="CG82" s="73" t="str">
        <f>IF(MIR_2020!CE90="","-",MIR_2020!CE90)</f>
        <v>-</v>
      </c>
      <c r="CH82" s="120" t="str">
        <f>IF(MIR_2020!CF90="","-",MIR_2020!CF90)</f>
        <v>-</v>
      </c>
      <c r="CI82" s="120" t="str">
        <f>IF(MIR_2020!CG90="","-",MIR_2020!CG90)</f>
        <v>-</v>
      </c>
      <c r="CJ82" s="73" t="str">
        <f>IF(MIR_2020!CH90="","-",MIR_2020!CH90)</f>
        <v>-</v>
      </c>
      <c r="CK82" s="73" t="str">
        <f>IF(MIR_2020!CI90="","-",MIR_2020!CI90)</f>
        <v>-</v>
      </c>
      <c r="CL82" s="73" t="str">
        <f>IF(MIR_2020!CJ90="","-",MIR_2020!CJ90)</f>
        <v>-</v>
      </c>
      <c r="CM82" s="73" t="str">
        <f>IF(MIR_2020!CK90="","-",MIR_2020!CK90)</f>
        <v>-</v>
      </c>
      <c r="CN82" s="73" t="str">
        <f>IF(MIR_2020!CL90="","-",MIR_2020!CL90)</f>
        <v>-</v>
      </c>
      <c r="CO82" s="120" t="str">
        <f>IF(MIR_2020!CM90="","-",MIR_2020!CM90)</f>
        <v>-</v>
      </c>
      <c r="CP82" s="120" t="str">
        <f>IF(MIR_2020!CN90="","-",MIR_2020!CN90)</f>
        <v>-</v>
      </c>
      <c r="CQ82" s="73" t="str">
        <f>IF(MIR_2020!CO90="","-",MIR_2020!CO90)</f>
        <v>-</v>
      </c>
      <c r="CR82" s="73" t="str">
        <f>IF(MIR_2020!CP90="","-",MIR_2020!CP90)</f>
        <v>-</v>
      </c>
      <c r="CS82" s="73" t="str">
        <f>IF(MIR_2020!CQ90="","-",MIR_2020!CQ90)</f>
        <v>-</v>
      </c>
      <c r="CT82" s="73" t="str">
        <f>IF(MIR_2020!CR90="","-",MIR_2020!CR90)</f>
        <v>-</v>
      </c>
      <c r="CU82" s="73" t="str">
        <f>IF(MIR_2020!CS90="","-",MIR_2020!CS90)</f>
        <v>-</v>
      </c>
    </row>
    <row r="83" spans="1:99" s="67" customFormat="1" ht="12.75" x14ac:dyDescent="0.3">
      <c r="A83" s="66">
        <f>+VLOOKUP($D83,Catálogos!$A$14:$E$40,5,0)</f>
        <v>2</v>
      </c>
      <c r="B83" s="68" t="str">
        <f>+VLOOKUP(D83,Catálogos!$A$14:$C$40,3,FALSE)</f>
        <v>Promover el pleno ejercicio de los derechos de acceso a la información pública y de protección de datos personales, así como la transparencia y apertura de las instituciones públicas.</v>
      </c>
      <c r="C83" s="68" t="str">
        <f>+VLOOKUP(D83,Catálogos!$A$14:$F$40,6,FALSE)</f>
        <v>Presidencia</v>
      </c>
      <c r="D83" s="67" t="str">
        <f>+MID(MIR_2020!$D$6,1,3)</f>
        <v>170</v>
      </c>
      <c r="E83" s="68" t="str">
        <f>+MID(MIR_2020!$D$6,7,150)</f>
        <v>Dirección General de Comunicación Social y Difusión</v>
      </c>
      <c r="F83" s="67" t="str">
        <f>IF(MIR_2020!B91=0,F82,MIR_2020!B91)</f>
        <v>GOA09</v>
      </c>
      <c r="G83" s="67" t="str">
        <f>IF(MIR_2020!C91=0,G82,MIR_2020!C91)</f>
        <v>Actividad</v>
      </c>
      <c r="H83" s="68" t="str">
        <f>IF(MIR_2020!D91="",H82,MIR_2020!D91)</f>
        <v>2.2 Aplicación de una encuesta institucional de diagnóstico de los instrumentos de comunicación interna y el impacto de sus mensajes entre el personal del Instituto.</v>
      </c>
      <c r="I83" s="68">
        <f>+MIR_2020!E91</f>
        <v>0</v>
      </c>
      <c r="J83" s="68">
        <f>+MIR_2020!F91</f>
        <v>0</v>
      </c>
      <c r="K83" s="68">
        <f>+MIR_2020!G91</f>
        <v>0</v>
      </c>
      <c r="L83" s="68">
        <f>+MIR_2020!H91</f>
        <v>0</v>
      </c>
      <c r="M83" s="68">
        <f>+MIR_2020!I91</f>
        <v>0</v>
      </c>
      <c r="N83" s="68">
        <f>+MIR_2020!J91</f>
        <v>0</v>
      </c>
      <c r="O83" s="68">
        <f>+MIR_2020!K91</f>
        <v>0</v>
      </c>
      <c r="P83" s="68">
        <f>+MIR_2020!L91</f>
        <v>0</v>
      </c>
      <c r="Q83" s="68">
        <f>+MIR_2020!M91</f>
        <v>0</v>
      </c>
      <c r="R83" s="68">
        <f>+MIR_2020!N91</f>
        <v>0</v>
      </c>
      <c r="S83" s="68">
        <f>+MIR_2020!O91</f>
        <v>0</v>
      </c>
      <c r="T83" s="68">
        <f>+MIR_2020!P91</f>
        <v>0</v>
      </c>
      <c r="U83" s="68">
        <f>+MIR_2020!Q91</f>
        <v>0</v>
      </c>
      <c r="V83" s="68" t="str">
        <f>IF(MIR_2020!R91=0,V82,MIR_2020!R91)</f>
        <v>Anual</v>
      </c>
      <c r="W83" s="68" t="str">
        <f>IF(MIR_2020!S91=0,W82,MIR_2020!S91)</f>
        <v>Porcentaje</v>
      </c>
      <c r="X83" s="68">
        <f>+MIR_2020!V91</f>
        <v>0</v>
      </c>
      <c r="Y83" s="68">
        <f>+MIR_2020!W91</f>
        <v>0</v>
      </c>
      <c r="Z83" s="68">
        <f>+MIR_2020!X91</f>
        <v>0</v>
      </c>
      <c r="AA83" s="68" t="str">
        <f>IF(AND(MIR_2020!Y91="",H83=H82),AA82,MIR_2020!Y91)</f>
        <v>Los resultados de la encuesta son obtenidos en tiempo y forma.</v>
      </c>
      <c r="AB83" s="68">
        <f>+MIR_2020!Z91</f>
        <v>0</v>
      </c>
      <c r="AC83" s="68">
        <f>+MIR_2020!AA91</f>
        <v>0</v>
      </c>
      <c r="AD83" s="68">
        <f>+MIR_2020!AB91</f>
        <v>0</v>
      </c>
      <c r="AE83" s="76">
        <f>+MIR_2020!AC91</f>
        <v>0</v>
      </c>
      <c r="AF83" s="76">
        <f>+MIR_2020!AD91</f>
        <v>0</v>
      </c>
      <c r="AG83" s="67">
        <f>+MIR_2020!AE91</f>
        <v>0</v>
      </c>
      <c r="AH83" s="67">
        <f>+MIR_2020!AF91</f>
        <v>0</v>
      </c>
      <c r="AI83" s="67">
        <f>+MIR_2020!AG91</f>
        <v>0</v>
      </c>
      <c r="AJ83" s="67">
        <f>+MIR_2020!AH91</f>
        <v>0</v>
      </c>
      <c r="AK83" s="67">
        <f>+MIR_2020!AN91</f>
        <v>0</v>
      </c>
      <c r="AL83" s="67" t="str">
        <f ca="1">IF(MIR_2020!AO91="","-",IF(AN83="No aplica","-",IF(MIR_2020!AO91="Sin avance","Sin avance",IF(MIR_2020!AO91&lt;&gt;"Sin avance",IFERROR(_xlfn.FORMULATEXT(MIR_2020!AO91),CONCATENATE("=",MIR_2020!AO91)),"0"))))</f>
        <v>-</v>
      </c>
      <c r="AM83" s="67">
        <f>+MIR_2020!AP91</f>
        <v>0</v>
      </c>
      <c r="AN83" s="67">
        <f>+MIR_2020!AQ91</f>
        <v>0</v>
      </c>
      <c r="AO83" s="67">
        <f>+MIR_2020!AR91</f>
        <v>0</v>
      </c>
      <c r="AP83" s="77" t="str">
        <f>IF(MIR_2020!AS91="","-",MIR_2020!AS91)</f>
        <v>-</v>
      </c>
      <c r="AQ83" s="67">
        <f>+MIR_2020!AT91</f>
        <v>0</v>
      </c>
      <c r="AR83" s="67" t="str">
        <f ca="1">+IF(MIR_2020!AU91="","-",IF(AT83="No aplica","-",IF(MIR_2020!AU91="Sin avance","Sin avance",IF(MIR_2020!AU91&lt;&gt;"Sin avance",IFERROR(_xlfn.FORMULATEXT(MIR_2020!AU91),CONCATENATE("=",MIR_2020!AU91)),"0"))))</f>
        <v>-</v>
      </c>
      <c r="AS83" s="67">
        <f>+MIR_2020!AV91</f>
        <v>0</v>
      </c>
      <c r="AT83" s="67">
        <f>+MIR_2020!AW91</f>
        <v>0</v>
      </c>
      <c r="AU83" s="67">
        <f>+MIR_2020!AX91</f>
        <v>0</v>
      </c>
      <c r="AV83" s="77" t="str">
        <f>IF(MIR_2020!AY91="","-",MIR_2020!AY91)</f>
        <v>-</v>
      </c>
      <c r="AW83" s="67">
        <f>+MIR_2020!AZ91</f>
        <v>0</v>
      </c>
      <c r="AX83" s="69" t="str">
        <f ca="1">+IF(MIR_2020!BA91="","-",IF(AZ83="No aplica","-",IF(MIR_2020!BA91="Sin avance","Sin avance",IF(MIR_2020!BA91&lt;&gt;"Sin avance",IFERROR(_xlfn.FORMULATEXT(MIR_2020!BA91),CONCATENATE("=",MIR_2020!BA91)),"0"))))</f>
        <v>-</v>
      </c>
      <c r="AY83" s="67">
        <f>+MIR_2020!BB91</f>
        <v>0</v>
      </c>
      <c r="AZ83" s="67">
        <f>+MIR_2020!BC91</f>
        <v>0</v>
      </c>
      <c r="BA83" s="67">
        <f>+MIR_2020!BD91</f>
        <v>0</v>
      </c>
      <c r="BB83" s="77" t="str">
        <f>IF(MIR_2020!BE91="","-",MIR_2020!BE91)</f>
        <v>-</v>
      </c>
      <c r="BC83" s="67">
        <f>+MIR_2020!BF91</f>
        <v>0</v>
      </c>
      <c r="BD83" s="67" t="str">
        <f ca="1">+IF(MIR_2020!BG91="","-",IF(BF83="No aplica","-",IF(MIR_2020!BG91="Sin avance","Sin avance",IF(MIR_2020!BG91&lt;&gt;"Sin avance",IFERROR(_xlfn.FORMULATEXT(MIR_2020!BG91),CONCATENATE("=",MIR_2020!BG91)),"0"))))</f>
        <v>-</v>
      </c>
      <c r="BE83" s="67">
        <f>+MIR_2020!BH91</f>
        <v>0</v>
      </c>
      <c r="BF83" s="67">
        <f>+MIR_2020!BI91</f>
        <v>0</v>
      </c>
      <c r="BG83" s="67">
        <f>+MIR_2020!BJ91</f>
        <v>0</v>
      </c>
      <c r="BH83" s="77" t="str">
        <f>IF(MIR_2020!BK91="","-",MIR_2020!BK91)</f>
        <v>-</v>
      </c>
      <c r="BI83" s="67">
        <f>+MIR_2020!AH91</f>
        <v>0</v>
      </c>
      <c r="BJ83" s="70" t="str">
        <f ca="1">+IF(MIR_2020!AI91="","-",IF(BL83="No aplica","-",IF(MIR_2020!AI91="Sin avance","Sin avance",IF(MIR_2020!AI91&lt;&gt;"Sin avance",IFERROR(_xlfn.FORMULATEXT(MIR_2020!AI91),CONCATENATE("=",MIR_2020!AI91)),"-"))))</f>
        <v>-</v>
      </c>
      <c r="BK83" s="67">
        <f>+MIR_2020!AJ91</f>
        <v>0</v>
      </c>
      <c r="BL83" s="67">
        <f>+MIR_2020!AK91</f>
        <v>0</v>
      </c>
      <c r="BM83" s="67">
        <f>+MIR_2020!AL91</f>
        <v>0</v>
      </c>
      <c r="BN83" s="77" t="str">
        <f>IF(MIR_2020!AM91="","-",MIR_2020!AM91)</f>
        <v>-</v>
      </c>
      <c r="BO83" s="120" t="str">
        <f>IF(MIR_2020!BL91="","-",MIR_2020!BL91)</f>
        <v>-</v>
      </c>
      <c r="BP83" s="120" t="str">
        <f>IF(MIR_2020!BM91="","-",MIR_2020!BM91)</f>
        <v>-</v>
      </c>
      <c r="BQ83" s="120" t="str">
        <f>IF(MIR_2020!BN91="","-",MIR_2020!BN91)</f>
        <v>-</v>
      </c>
      <c r="BR83" s="120" t="str">
        <f>IF(MIR_2020!BO91="","-",MIR_2020!BO91)</f>
        <v>-</v>
      </c>
      <c r="BS83" s="73" t="str">
        <f>IF(MIR_2020!BP91="","-",MIR_2020!BP91)</f>
        <v>-</v>
      </c>
      <c r="BT83" s="120" t="str">
        <f>IF(MIR_2020!BR91="","-",MIR_2020!BR91)</f>
        <v>-</v>
      </c>
      <c r="BU83" s="120" t="str">
        <f>IF(MIR_2020!BS91="","-",MIR_2020!BS91)</f>
        <v>-</v>
      </c>
      <c r="BV83" s="73" t="str">
        <f>IF(MIR_2020!BT91="","-",MIR_2020!BT91)</f>
        <v>-</v>
      </c>
      <c r="BW83" s="73" t="str">
        <f>IF(MIR_2020!BU91="","-",MIR_2020!BU91)</f>
        <v>-</v>
      </c>
      <c r="BX83" s="73" t="str">
        <f>IF(MIR_2020!BV91="","-",MIR_2020!BV91)</f>
        <v>-</v>
      </c>
      <c r="BY83" s="73" t="str">
        <f>IF(MIR_2020!BW91="","-",MIR_2020!BW91)</f>
        <v>-</v>
      </c>
      <c r="BZ83" s="73" t="str">
        <f>IF(MIR_2020!BX91="","-",MIR_2020!BX91)</f>
        <v>-</v>
      </c>
      <c r="CA83" s="120" t="str">
        <f>IF(MIR_2020!BY91="","-",MIR_2020!BY91)</f>
        <v>-</v>
      </c>
      <c r="CB83" s="120" t="str">
        <f>IF(MIR_2020!BZ91="","-",MIR_2020!BZ91)</f>
        <v>-</v>
      </c>
      <c r="CC83" s="73" t="str">
        <f>IF(MIR_2020!CA91="","-",MIR_2020!CA91)</f>
        <v>-</v>
      </c>
      <c r="CD83" s="73" t="str">
        <f>IF(MIR_2020!CB91="","-",MIR_2020!CB91)</f>
        <v>-</v>
      </c>
      <c r="CE83" s="73" t="str">
        <f>IF(MIR_2020!CC91="","-",MIR_2020!CC91)</f>
        <v>-</v>
      </c>
      <c r="CF83" s="73" t="str">
        <f>IF(MIR_2020!CD91="","-",MIR_2020!CD91)</f>
        <v>-</v>
      </c>
      <c r="CG83" s="73" t="str">
        <f>IF(MIR_2020!CE91="","-",MIR_2020!CE91)</f>
        <v>-</v>
      </c>
      <c r="CH83" s="120" t="str">
        <f>IF(MIR_2020!CF91="","-",MIR_2020!CF91)</f>
        <v>-</v>
      </c>
      <c r="CI83" s="120" t="str">
        <f>IF(MIR_2020!CG91="","-",MIR_2020!CG91)</f>
        <v>-</v>
      </c>
      <c r="CJ83" s="73" t="str">
        <f>IF(MIR_2020!CH91="","-",MIR_2020!CH91)</f>
        <v>-</v>
      </c>
      <c r="CK83" s="73" t="str">
        <f>IF(MIR_2020!CI91="","-",MIR_2020!CI91)</f>
        <v>-</v>
      </c>
      <c r="CL83" s="73" t="str">
        <f>IF(MIR_2020!CJ91="","-",MIR_2020!CJ91)</f>
        <v>-</v>
      </c>
      <c r="CM83" s="73" t="str">
        <f>IF(MIR_2020!CK91="","-",MIR_2020!CK91)</f>
        <v>-</v>
      </c>
      <c r="CN83" s="73" t="str">
        <f>IF(MIR_2020!CL91="","-",MIR_2020!CL91)</f>
        <v>-</v>
      </c>
      <c r="CO83" s="120" t="str">
        <f>IF(MIR_2020!CM91="","-",MIR_2020!CM91)</f>
        <v>-</v>
      </c>
      <c r="CP83" s="120" t="str">
        <f>IF(MIR_2020!CN91="","-",MIR_2020!CN91)</f>
        <v>-</v>
      </c>
      <c r="CQ83" s="73" t="str">
        <f>IF(MIR_2020!CO91="","-",MIR_2020!CO91)</f>
        <v>-</v>
      </c>
      <c r="CR83" s="73" t="str">
        <f>IF(MIR_2020!CP91="","-",MIR_2020!CP91)</f>
        <v>-</v>
      </c>
      <c r="CS83" s="73" t="str">
        <f>IF(MIR_2020!CQ91="","-",MIR_2020!CQ91)</f>
        <v>-</v>
      </c>
      <c r="CT83" s="73" t="str">
        <f>IF(MIR_2020!CR91="","-",MIR_2020!CR91)</f>
        <v>-</v>
      </c>
      <c r="CU83" s="73" t="str">
        <f>IF(MIR_2020!CS91="","-",MIR_2020!CS91)</f>
        <v>-</v>
      </c>
    </row>
    <row r="84" spans="1:99" s="67" customFormat="1" ht="12.75" x14ac:dyDescent="0.3">
      <c r="A84" s="66">
        <f>+VLOOKUP($D84,Catálogos!$A$14:$E$40,5,0)</f>
        <v>2</v>
      </c>
      <c r="B84" s="68" t="str">
        <f>+VLOOKUP(D84,Catálogos!$A$14:$C$40,3,FALSE)</f>
        <v>Promover el pleno ejercicio de los derechos de acceso a la información pública y de protección de datos personales, así como la transparencia y apertura de las instituciones públicas.</v>
      </c>
      <c r="C84" s="68" t="str">
        <f>+VLOOKUP(D84,Catálogos!$A$14:$F$40,6,FALSE)</f>
        <v>Presidencia</v>
      </c>
      <c r="D84" s="67" t="str">
        <f>+MID(MIR_2020!$D$6,1,3)</f>
        <v>170</v>
      </c>
      <c r="E84" s="68" t="str">
        <f>+MID(MIR_2020!$D$6,7,150)</f>
        <v>Dirección General de Comunicación Social y Difusión</v>
      </c>
      <c r="F84" s="67" t="str">
        <f>IF(MIR_2020!B92=0,F83,MIR_2020!B92)</f>
        <v>GOA09</v>
      </c>
      <c r="G84" s="67" t="str">
        <f>IF(MIR_2020!C92=0,G83,MIR_2020!C92)</f>
        <v>Actividad</v>
      </c>
      <c r="H84" s="68" t="str">
        <f>IF(MIR_2020!D92="",H83,MIR_2020!D92)</f>
        <v>2.2 Aplicación de una encuesta institucional de diagnóstico de los instrumentos de comunicación interna y el impacto de sus mensajes entre el personal del Instituto.</v>
      </c>
      <c r="I84" s="68">
        <f>+MIR_2020!E92</f>
        <v>0</v>
      </c>
      <c r="J84" s="68">
        <f>+MIR_2020!F92</f>
        <v>0</v>
      </c>
      <c r="K84" s="68">
        <f>+MIR_2020!G92</f>
        <v>0</v>
      </c>
      <c r="L84" s="68">
        <f>+MIR_2020!H92</f>
        <v>0</v>
      </c>
      <c r="M84" s="68">
        <f>+MIR_2020!I92</f>
        <v>0</v>
      </c>
      <c r="N84" s="68">
        <f>+MIR_2020!J92</f>
        <v>0</v>
      </c>
      <c r="O84" s="68">
        <f>+MIR_2020!K92</f>
        <v>0</v>
      </c>
      <c r="P84" s="68">
        <f>+MIR_2020!L92</f>
        <v>0</v>
      </c>
      <c r="Q84" s="68">
        <f>+MIR_2020!M92</f>
        <v>0</v>
      </c>
      <c r="R84" s="68">
        <f>+MIR_2020!N92</f>
        <v>0</v>
      </c>
      <c r="S84" s="68">
        <f>+MIR_2020!O92</f>
        <v>0</v>
      </c>
      <c r="T84" s="68">
        <f>+MIR_2020!P92</f>
        <v>0</v>
      </c>
      <c r="U84" s="68">
        <f>+MIR_2020!Q92</f>
        <v>0</v>
      </c>
      <c r="V84" s="68" t="str">
        <f>IF(MIR_2020!R92=0,V83,MIR_2020!R92)</f>
        <v>Anual</v>
      </c>
      <c r="W84" s="68" t="str">
        <f>IF(MIR_2020!S92=0,W83,MIR_2020!S92)</f>
        <v>Porcentaje</v>
      </c>
      <c r="X84" s="68">
        <f>+MIR_2020!V92</f>
        <v>0</v>
      </c>
      <c r="Y84" s="68">
        <f>+MIR_2020!W92</f>
        <v>0</v>
      </c>
      <c r="Z84" s="68">
        <f>+MIR_2020!X92</f>
        <v>0</v>
      </c>
      <c r="AA84" s="68" t="str">
        <f>IF(AND(MIR_2020!Y92="",H84=H83),AA83,MIR_2020!Y92)</f>
        <v>Los resultados de la encuesta son obtenidos en tiempo y forma.</v>
      </c>
      <c r="AB84" s="68">
        <f>+MIR_2020!Z92</f>
        <v>0</v>
      </c>
      <c r="AC84" s="68">
        <f>+MIR_2020!AA92</f>
        <v>0</v>
      </c>
      <c r="AD84" s="68">
        <f>+MIR_2020!AB92</f>
        <v>0</v>
      </c>
      <c r="AE84" s="76">
        <f>+MIR_2020!AC92</f>
        <v>0</v>
      </c>
      <c r="AF84" s="76">
        <f>+MIR_2020!AD92</f>
        <v>0</v>
      </c>
      <c r="AG84" s="67">
        <f>+MIR_2020!AE92</f>
        <v>0</v>
      </c>
      <c r="AH84" s="67">
        <f>+MIR_2020!AF92</f>
        <v>0</v>
      </c>
      <c r="AI84" s="67">
        <f>+MIR_2020!AG92</f>
        <v>0</v>
      </c>
      <c r="AJ84" s="67">
        <f>+MIR_2020!AH92</f>
        <v>0</v>
      </c>
      <c r="AK84" s="67">
        <f>+MIR_2020!AN92</f>
        <v>0</v>
      </c>
      <c r="AL84" s="67" t="str">
        <f ca="1">IF(MIR_2020!AO92="","-",IF(AN84="No aplica","-",IF(MIR_2020!AO92="Sin avance","Sin avance",IF(MIR_2020!AO92&lt;&gt;"Sin avance",IFERROR(_xlfn.FORMULATEXT(MIR_2020!AO92),CONCATENATE("=",MIR_2020!AO92)),"0"))))</f>
        <v>-</v>
      </c>
      <c r="AM84" s="67">
        <f>+MIR_2020!AP92</f>
        <v>0</v>
      </c>
      <c r="AN84" s="67">
        <f>+MIR_2020!AQ92</f>
        <v>0</v>
      </c>
      <c r="AO84" s="67">
        <f>+MIR_2020!AR92</f>
        <v>0</v>
      </c>
      <c r="AP84" s="77" t="str">
        <f>IF(MIR_2020!AS92="","-",MIR_2020!AS92)</f>
        <v>-</v>
      </c>
      <c r="AQ84" s="67">
        <f>+MIR_2020!AT92</f>
        <v>0</v>
      </c>
      <c r="AR84" s="67" t="str">
        <f ca="1">+IF(MIR_2020!AU92="","-",IF(AT84="No aplica","-",IF(MIR_2020!AU92="Sin avance","Sin avance",IF(MIR_2020!AU92&lt;&gt;"Sin avance",IFERROR(_xlfn.FORMULATEXT(MIR_2020!AU92),CONCATENATE("=",MIR_2020!AU92)),"0"))))</f>
        <v>-</v>
      </c>
      <c r="AS84" s="67">
        <f>+MIR_2020!AV92</f>
        <v>0</v>
      </c>
      <c r="AT84" s="67">
        <f>+MIR_2020!AW92</f>
        <v>0</v>
      </c>
      <c r="AU84" s="67">
        <f>+MIR_2020!AX92</f>
        <v>0</v>
      </c>
      <c r="AV84" s="77" t="str">
        <f>IF(MIR_2020!AY92="","-",MIR_2020!AY92)</f>
        <v>-</v>
      </c>
      <c r="AW84" s="67">
        <f>+MIR_2020!AZ92</f>
        <v>0</v>
      </c>
      <c r="AX84" s="69" t="str">
        <f ca="1">+IF(MIR_2020!BA92="","-",IF(AZ84="No aplica","-",IF(MIR_2020!BA92="Sin avance","Sin avance",IF(MIR_2020!BA92&lt;&gt;"Sin avance",IFERROR(_xlfn.FORMULATEXT(MIR_2020!BA92),CONCATENATE("=",MIR_2020!BA92)),"0"))))</f>
        <v>-</v>
      </c>
      <c r="AY84" s="67">
        <f>+MIR_2020!BB92</f>
        <v>0</v>
      </c>
      <c r="AZ84" s="67">
        <f>+MIR_2020!BC92</f>
        <v>0</v>
      </c>
      <c r="BA84" s="67">
        <f>+MIR_2020!BD92</f>
        <v>0</v>
      </c>
      <c r="BB84" s="77" t="str">
        <f>IF(MIR_2020!BE92="","-",MIR_2020!BE92)</f>
        <v>-</v>
      </c>
      <c r="BC84" s="67">
        <f>+MIR_2020!BF92</f>
        <v>0</v>
      </c>
      <c r="BD84" s="67" t="str">
        <f ca="1">+IF(MIR_2020!BG92="","-",IF(BF84="No aplica","-",IF(MIR_2020!BG92="Sin avance","Sin avance",IF(MIR_2020!BG92&lt;&gt;"Sin avance",IFERROR(_xlfn.FORMULATEXT(MIR_2020!BG92),CONCATENATE("=",MIR_2020!BG92)),"0"))))</f>
        <v>-</v>
      </c>
      <c r="BE84" s="67">
        <f>+MIR_2020!BH92</f>
        <v>0</v>
      </c>
      <c r="BF84" s="67">
        <f>+MIR_2020!BI92</f>
        <v>0</v>
      </c>
      <c r="BG84" s="67">
        <f>+MIR_2020!BJ92</f>
        <v>0</v>
      </c>
      <c r="BH84" s="77" t="str">
        <f>IF(MIR_2020!BK92="","-",MIR_2020!BK92)</f>
        <v>-</v>
      </c>
      <c r="BI84" s="67">
        <f>+MIR_2020!AH92</f>
        <v>0</v>
      </c>
      <c r="BJ84" s="70" t="str">
        <f ca="1">+IF(MIR_2020!AI92="","-",IF(BL84="No aplica","-",IF(MIR_2020!AI92="Sin avance","Sin avance",IF(MIR_2020!AI92&lt;&gt;"Sin avance",IFERROR(_xlfn.FORMULATEXT(MIR_2020!AI92),CONCATENATE("=",MIR_2020!AI92)),"-"))))</f>
        <v>-</v>
      </c>
      <c r="BK84" s="67">
        <f>+MIR_2020!AJ92</f>
        <v>0</v>
      </c>
      <c r="BL84" s="67">
        <f>+MIR_2020!AK92</f>
        <v>0</v>
      </c>
      <c r="BM84" s="67">
        <f>+MIR_2020!AL92</f>
        <v>0</v>
      </c>
      <c r="BN84" s="77" t="str">
        <f>IF(MIR_2020!AM92="","-",MIR_2020!AM92)</f>
        <v>-</v>
      </c>
      <c r="BO84" s="120" t="str">
        <f>IF(MIR_2020!BL92="","-",MIR_2020!BL92)</f>
        <v>-</v>
      </c>
      <c r="BP84" s="120" t="str">
        <f>IF(MIR_2020!BM92="","-",MIR_2020!BM92)</f>
        <v>-</v>
      </c>
      <c r="BQ84" s="120" t="str">
        <f>IF(MIR_2020!BN92="","-",MIR_2020!BN92)</f>
        <v>-</v>
      </c>
      <c r="BR84" s="120" t="str">
        <f>IF(MIR_2020!BO92="","-",MIR_2020!BO92)</f>
        <v>-</v>
      </c>
      <c r="BS84" s="73" t="str">
        <f>IF(MIR_2020!BP92="","-",MIR_2020!BP92)</f>
        <v>-</v>
      </c>
      <c r="BT84" s="120" t="str">
        <f>IF(MIR_2020!BR92="","-",MIR_2020!BR92)</f>
        <v>-</v>
      </c>
      <c r="BU84" s="120" t="str">
        <f>IF(MIR_2020!BS92="","-",MIR_2020!BS92)</f>
        <v>-</v>
      </c>
      <c r="BV84" s="73" t="str">
        <f>IF(MIR_2020!BT92="","-",MIR_2020!BT92)</f>
        <v>-</v>
      </c>
      <c r="BW84" s="73" t="str">
        <f>IF(MIR_2020!BU92="","-",MIR_2020!BU92)</f>
        <v>-</v>
      </c>
      <c r="BX84" s="73" t="str">
        <f>IF(MIR_2020!BV92="","-",MIR_2020!BV92)</f>
        <v>-</v>
      </c>
      <c r="BY84" s="73" t="str">
        <f>IF(MIR_2020!BW92="","-",MIR_2020!BW92)</f>
        <v>-</v>
      </c>
      <c r="BZ84" s="73" t="str">
        <f>IF(MIR_2020!BX92="","-",MIR_2020!BX92)</f>
        <v>-</v>
      </c>
      <c r="CA84" s="120" t="str">
        <f>IF(MIR_2020!BY92="","-",MIR_2020!BY92)</f>
        <v>-</v>
      </c>
      <c r="CB84" s="120" t="str">
        <f>IF(MIR_2020!BZ92="","-",MIR_2020!BZ92)</f>
        <v>-</v>
      </c>
      <c r="CC84" s="73" t="str">
        <f>IF(MIR_2020!CA92="","-",MIR_2020!CA92)</f>
        <v>-</v>
      </c>
      <c r="CD84" s="73" t="str">
        <f>IF(MIR_2020!CB92="","-",MIR_2020!CB92)</f>
        <v>-</v>
      </c>
      <c r="CE84" s="73" t="str">
        <f>IF(MIR_2020!CC92="","-",MIR_2020!CC92)</f>
        <v>-</v>
      </c>
      <c r="CF84" s="73" t="str">
        <f>IF(MIR_2020!CD92="","-",MIR_2020!CD92)</f>
        <v>-</v>
      </c>
      <c r="CG84" s="73" t="str">
        <f>IF(MIR_2020!CE92="","-",MIR_2020!CE92)</f>
        <v>-</v>
      </c>
      <c r="CH84" s="120" t="str">
        <f>IF(MIR_2020!CF92="","-",MIR_2020!CF92)</f>
        <v>-</v>
      </c>
      <c r="CI84" s="120" t="str">
        <f>IF(MIR_2020!CG92="","-",MIR_2020!CG92)</f>
        <v>-</v>
      </c>
      <c r="CJ84" s="73" t="str">
        <f>IF(MIR_2020!CH92="","-",MIR_2020!CH92)</f>
        <v>-</v>
      </c>
      <c r="CK84" s="73" t="str">
        <f>IF(MIR_2020!CI92="","-",MIR_2020!CI92)</f>
        <v>-</v>
      </c>
      <c r="CL84" s="73" t="str">
        <f>IF(MIR_2020!CJ92="","-",MIR_2020!CJ92)</f>
        <v>-</v>
      </c>
      <c r="CM84" s="73" t="str">
        <f>IF(MIR_2020!CK92="","-",MIR_2020!CK92)</f>
        <v>-</v>
      </c>
      <c r="CN84" s="73" t="str">
        <f>IF(MIR_2020!CL92="","-",MIR_2020!CL92)</f>
        <v>-</v>
      </c>
      <c r="CO84" s="120" t="str">
        <f>IF(MIR_2020!CM92="","-",MIR_2020!CM92)</f>
        <v>-</v>
      </c>
      <c r="CP84" s="120" t="str">
        <f>IF(MIR_2020!CN92="","-",MIR_2020!CN92)</f>
        <v>-</v>
      </c>
      <c r="CQ84" s="73" t="str">
        <f>IF(MIR_2020!CO92="","-",MIR_2020!CO92)</f>
        <v>-</v>
      </c>
      <c r="CR84" s="73" t="str">
        <f>IF(MIR_2020!CP92="","-",MIR_2020!CP92)</f>
        <v>-</v>
      </c>
      <c r="CS84" s="73" t="str">
        <f>IF(MIR_2020!CQ92="","-",MIR_2020!CQ92)</f>
        <v>-</v>
      </c>
      <c r="CT84" s="73" t="str">
        <f>IF(MIR_2020!CR92="","-",MIR_2020!CR92)</f>
        <v>-</v>
      </c>
      <c r="CU84" s="73" t="str">
        <f>IF(MIR_2020!CS92="","-",MIR_2020!CS92)</f>
        <v>-</v>
      </c>
    </row>
    <row r="85" spans="1:99" s="67" customFormat="1" ht="12.75" x14ac:dyDescent="0.3">
      <c r="A85" s="66">
        <f>+VLOOKUP($D85,Catálogos!$A$14:$E$40,5,0)</f>
        <v>2</v>
      </c>
      <c r="B85" s="68" t="str">
        <f>+VLOOKUP(D85,Catálogos!$A$14:$C$40,3,FALSE)</f>
        <v>Promover el pleno ejercicio de los derechos de acceso a la información pública y de protección de datos personales, así como la transparencia y apertura de las instituciones públicas.</v>
      </c>
      <c r="C85" s="68" t="str">
        <f>+VLOOKUP(D85,Catálogos!$A$14:$F$40,6,FALSE)</f>
        <v>Presidencia</v>
      </c>
      <c r="D85" s="67" t="str">
        <f>+MID(MIR_2020!$D$6,1,3)</f>
        <v>170</v>
      </c>
      <c r="E85" s="68" t="str">
        <f>+MID(MIR_2020!$D$6,7,150)</f>
        <v>Dirección General de Comunicación Social y Difusión</v>
      </c>
      <c r="F85" s="67" t="str">
        <f>IF(MIR_2020!B93=0,F84,MIR_2020!B93)</f>
        <v>GOA09</v>
      </c>
      <c r="G85" s="67" t="str">
        <f>IF(MIR_2020!C93=0,G84,MIR_2020!C93)</f>
        <v>Actividad</v>
      </c>
      <c r="H85" s="68" t="str">
        <f>IF(MIR_2020!D93="",H84,MIR_2020!D93)</f>
        <v>2.2 Aplicación de una encuesta institucional de diagnóstico de los instrumentos de comunicación interna y el impacto de sus mensajes entre el personal del Instituto.</v>
      </c>
      <c r="I85" s="68">
        <f>+MIR_2020!E93</f>
        <v>0</v>
      </c>
      <c r="J85" s="68">
        <f>+MIR_2020!F93</f>
        <v>0</v>
      </c>
      <c r="K85" s="68">
        <f>+MIR_2020!G93</f>
        <v>0</v>
      </c>
      <c r="L85" s="68">
        <f>+MIR_2020!H93</f>
        <v>0</v>
      </c>
      <c r="M85" s="68">
        <f>+MIR_2020!I93</f>
        <v>0</v>
      </c>
      <c r="N85" s="68">
        <f>+MIR_2020!J93</f>
        <v>0</v>
      </c>
      <c r="O85" s="68">
        <f>+MIR_2020!K93</f>
        <v>0</v>
      </c>
      <c r="P85" s="68">
        <f>+MIR_2020!L93</f>
        <v>0</v>
      </c>
      <c r="Q85" s="68">
        <f>+MIR_2020!M93</f>
        <v>0</v>
      </c>
      <c r="R85" s="68">
        <f>+MIR_2020!N93</f>
        <v>0</v>
      </c>
      <c r="S85" s="68">
        <f>+MIR_2020!O93</f>
        <v>0</v>
      </c>
      <c r="T85" s="68">
        <f>+MIR_2020!P93</f>
        <v>0</v>
      </c>
      <c r="U85" s="68">
        <f>+MIR_2020!Q93</f>
        <v>0</v>
      </c>
      <c r="V85" s="68" t="str">
        <f>IF(MIR_2020!R93=0,V84,MIR_2020!R93)</f>
        <v>Anual</v>
      </c>
      <c r="W85" s="68" t="str">
        <f>IF(MIR_2020!S93=0,W84,MIR_2020!S93)</f>
        <v>Porcentaje</v>
      </c>
      <c r="X85" s="68">
        <f>+MIR_2020!V93</f>
        <v>0</v>
      </c>
      <c r="Y85" s="68">
        <f>+MIR_2020!W93</f>
        <v>0</v>
      </c>
      <c r="Z85" s="68">
        <f>+MIR_2020!X93</f>
        <v>0</v>
      </c>
      <c r="AA85" s="68" t="str">
        <f>IF(AND(MIR_2020!Y93="",H85=H84),AA84,MIR_2020!Y93)</f>
        <v>Los resultados de la encuesta son obtenidos en tiempo y forma.</v>
      </c>
      <c r="AB85" s="68">
        <f>+MIR_2020!Z93</f>
        <v>0</v>
      </c>
      <c r="AC85" s="68">
        <f>+MIR_2020!AA93</f>
        <v>0</v>
      </c>
      <c r="AD85" s="68">
        <f>+MIR_2020!AB93</f>
        <v>0</v>
      </c>
      <c r="AE85" s="76">
        <f>+MIR_2020!AC93</f>
        <v>0</v>
      </c>
      <c r="AF85" s="76">
        <f>+MIR_2020!AD93</f>
        <v>0</v>
      </c>
      <c r="AG85" s="67">
        <f>+MIR_2020!AE93</f>
        <v>0</v>
      </c>
      <c r="AH85" s="67">
        <f>+MIR_2020!AF93</f>
        <v>0</v>
      </c>
      <c r="AI85" s="67">
        <f>+MIR_2020!AG93</f>
        <v>0</v>
      </c>
      <c r="AJ85" s="67">
        <f>+MIR_2020!AH93</f>
        <v>0</v>
      </c>
      <c r="AK85" s="67">
        <f>+MIR_2020!AN93</f>
        <v>0</v>
      </c>
      <c r="AL85" s="67" t="str">
        <f ca="1">IF(MIR_2020!AO93="","-",IF(AN85="No aplica","-",IF(MIR_2020!AO93="Sin avance","Sin avance",IF(MIR_2020!AO93&lt;&gt;"Sin avance",IFERROR(_xlfn.FORMULATEXT(MIR_2020!AO93),CONCATENATE("=",MIR_2020!AO93)),"0"))))</f>
        <v>-</v>
      </c>
      <c r="AM85" s="67">
        <f>+MIR_2020!AP93</f>
        <v>0</v>
      </c>
      <c r="AN85" s="67">
        <f>+MIR_2020!AQ93</f>
        <v>0</v>
      </c>
      <c r="AO85" s="67">
        <f>+MIR_2020!AR93</f>
        <v>0</v>
      </c>
      <c r="AP85" s="77" t="str">
        <f>IF(MIR_2020!AS93="","-",MIR_2020!AS93)</f>
        <v>-</v>
      </c>
      <c r="AQ85" s="67">
        <f>+MIR_2020!AT93</f>
        <v>0</v>
      </c>
      <c r="AR85" s="67" t="str">
        <f ca="1">+IF(MIR_2020!AU93="","-",IF(AT85="No aplica","-",IF(MIR_2020!AU93="Sin avance","Sin avance",IF(MIR_2020!AU93&lt;&gt;"Sin avance",IFERROR(_xlfn.FORMULATEXT(MIR_2020!AU93),CONCATENATE("=",MIR_2020!AU93)),"0"))))</f>
        <v>-</v>
      </c>
      <c r="AS85" s="67">
        <f>+MIR_2020!AV93</f>
        <v>0</v>
      </c>
      <c r="AT85" s="67">
        <f>+MIR_2020!AW93</f>
        <v>0</v>
      </c>
      <c r="AU85" s="67">
        <f>+MIR_2020!AX93</f>
        <v>0</v>
      </c>
      <c r="AV85" s="77" t="str">
        <f>IF(MIR_2020!AY93="","-",MIR_2020!AY93)</f>
        <v>-</v>
      </c>
      <c r="AW85" s="67">
        <f>+MIR_2020!AZ93</f>
        <v>0</v>
      </c>
      <c r="AX85" s="69" t="str">
        <f ca="1">+IF(MIR_2020!BA93="","-",IF(AZ85="No aplica","-",IF(MIR_2020!BA93="Sin avance","Sin avance",IF(MIR_2020!BA93&lt;&gt;"Sin avance",IFERROR(_xlfn.FORMULATEXT(MIR_2020!BA93),CONCATENATE("=",MIR_2020!BA93)),"0"))))</f>
        <v>-</v>
      </c>
      <c r="AY85" s="67">
        <f>+MIR_2020!BB93</f>
        <v>0</v>
      </c>
      <c r="AZ85" s="67">
        <f>+MIR_2020!BC93</f>
        <v>0</v>
      </c>
      <c r="BA85" s="67">
        <f>+MIR_2020!BD93</f>
        <v>0</v>
      </c>
      <c r="BB85" s="77" t="str">
        <f>IF(MIR_2020!BE93="","-",MIR_2020!BE93)</f>
        <v>-</v>
      </c>
      <c r="BC85" s="67">
        <f>+MIR_2020!BF93</f>
        <v>0</v>
      </c>
      <c r="BD85" s="67" t="str">
        <f ca="1">+IF(MIR_2020!BG93="","-",IF(BF85="No aplica","-",IF(MIR_2020!BG93="Sin avance","Sin avance",IF(MIR_2020!BG93&lt;&gt;"Sin avance",IFERROR(_xlfn.FORMULATEXT(MIR_2020!BG93),CONCATENATE("=",MIR_2020!BG93)),"0"))))</f>
        <v>-</v>
      </c>
      <c r="BE85" s="67">
        <f>+MIR_2020!BH93</f>
        <v>0</v>
      </c>
      <c r="BF85" s="67">
        <f>+MIR_2020!BI93</f>
        <v>0</v>
      </c>
      <c r="BG85" s="67">
        <f>+MIR_2020!BJ93</f>
        <v>0</v>
      </c>
      <c r="BH85" s="77" t="str">
        <f>IF(MIR_2020!BK93="","-",MIR_2020!BK93)</f>
        <v>-</v>
      </c>
      <c r="BI85" s="67">
        <f>+MIR_2020!AH93</f>
        <v>0</v>
      </c>
      <c r="BJ85" s="70" t="str">
        <f ca="1">+IF(MIR_2020!AI93="","-",IF(BL85="No aplica","-",IF(MIR_2020!AI93="Sin avance","Sin avance",IF(MIR_2020!AI93&lt;&gt;"Sin avance",IFERROR(_xlfn.FORMULATEXT(MIR_2020!AI93),CONCATENATE("=",MIR_2020!AI93)),"-"))))</f>
        <v>-</v>
      </c>
      <c r="BK85" s="67">
        <f>+MIR_2020!AJ93</f>
        <v>0</v>
      </c>
      <c r="BL85" s="67">
        <f>+MIR_2020!AK93</f>
        <v>0</v>
      </c>
      <c r="BM85" s="67">
        <f>+MIR_2020!AL93</f>
        <v>0</v>
      </c>
      <c r="BN85" s="77" t="str">
        <f>IF(MIR_2020!AM93="","-",MIR_2020!AM93)</f>
        <v>-</v>
      </c>
      <c r="BO85" s="120" t="str">
        <f>IF(MIR_2020!BL93="","-",MIR_2020!BL93)</f>
        <v>-</v>
      </c>
      <c r="BP85" s="120" t="str">
        <f>IF(MIR_2020!BM93="","-",MIR_2020!BM93)</f>
        <v>-</v>
      </c>
      <c r="BQ85" s="120" t="str">
        <f>IF(MIR_2020!BN93="","-",MIR_2020!BN93)</f>
        <v>-</v>
      </c>
      <c r="BR85" s="120" t="str">
        <f>IF(MIR_2020!BO93="","-",MIR_2020!BO93)</f>
        <v>-</v>
      </c>
      <c r="BS85" s="73" t="str">
        <f>IF(MIR_2020!BP93="","-",MIR_2020!BP93)</f>
        <v>-</v>
      </c>
      <c r="BT85" s="120" t="str">
        <f>IF(MIR_2020!BR93="","-",MIR_2020!BR93)</f>
        <v>-</v>
      </c>
      <c r="BU85" s="120" t="str">
        <f>IF(MIR_2020!BS93="","-",MIR_2020!BS93)</f>
        <v>-</v>
      </c>
      <c r="BV85" s="73" t="str">
        <f>IF(MIR_2020!BT93="","-",MIR_2020!BT93)</f>
        <v>-</v>
      </c>
      <c r="BW85" s="73" t="str">
        <f>IF(MIR_2020!BU93="","-",MIR_2020!BU93)</f>
        <v>-</v>
      </c>
      <c r="BX85" s="73" t="str">
        <f>IF(MIR_2020!BV93="","-",MIR_2020!BV93)</f>
        <v>-</v>
      </c>
      <c r="BY85" s="73" t="str">
        <f>IF(MIR_2020!BW93="","-",MIR_2020!BW93)</f>
        <v>-</v>
      </c>
      <c r="BZ85" s="73" t="str">
        <f>IF(MIR_2020!BX93="","-",MIR_2020!BX93)</f>
        <v>-</v>
      </c>
      <c r="CA85" s="120" t="str">
        <f>IF(MIR_2020!BY93="","-",MIR_2020!BY93)</f>
        <v>-</v>
      </c>
      <c r="CB85" s="120" t="str">
        <f>IF(MIR_2020!BZ93="","-",MIR_2020!BZ93)</f>
        <v>-</v>
      </c>
      <c r="CC85" s="73" t="str">
        <f>IF(MIR_2020!CA93="","-",MIR_2020!CA93)</f>
        <v>-</v>
      </c>
      <c r="CD85" s="73" t="str">
        <f>IF(MIR_2020!CB93="","-",MIR_2020!CB93)</f>
        <v>-</v>
      </c>
      <c r="CE85" s="73" t="str">
        <f>IF(MIR_2020!CC93="","-",MIR_2020!CC93)</f>
        <v>-</v>
      </c>
      <c r="CF85" s="73" t="str">
        <f>IF(MIR_2020!CD93="","-",MIR_2020!CD93)</f>
        <v>-</v>
      </c>
      <c r="CG85" s="73" t="str">
        <f>IF(MIR_2020!CE93="","-",MIR_2020!CE93)</f>
        <v>-</v>
      </c>
      <c r="CH85" s="120" t="str">
        <f>IF(MIR_2020!CF93="","-",MIR_2020!CF93)</f>
        <v>-</v>
      </c>
      <c r="CI85" s="120" t="str">
        <f>IF(MIR_2020!CG93="","-",MIR_2020!CG93)</f>
        <v>-</v>
      </c>
      <c r="CJ85" s="73" t="str">
        <f>IF(MIR_2020!CH93="","-",MIR_2020!CH93)</f>
        <v>-</v>
      </c>
      <c r="CK85" s="73" t="str">
        <f>IF(MIR_2020!CI93="","-",MIR_2020!CI93)</f>
        <v>-</v>
      </c>
      <c r="CL85" s="73" t="str">
        <f>IF(MIR_2020!CJ93="","-",MIR_2020!CJ93)</f>
        <v>-</v>
      </c>
      <c r="CM85" s="73" t="str">
        <f>IF(MIR_2020!CK93="","-",MIR_2020!CK93)</f>
        <v>-</v>
      </c>
      <c r="CN85" s="73" t="str">
        <f>IF(MIR_2020!CL93="","-",MIR_2020!CL93)</f>
        <v>-</v>
      </c>
      <c r="CO85" s="120" t="str">
        <f>IF(MIR_2020!CM93="","-",MIR_2020!CM93)</f>
        <v>-</v>
      </c>
      <c r="CP85" s="120" t="str">
        <f>IF(MIR_2020!CN93="","-",MIR_2020!CN93)</f>
        <v>-</v>
      </c>
      <c r="CQ85" s="73" t="str">
        <f>IF(MIR_2020!CO93="","-",MIR_2020!CO93)</f>
        <v>-</v>
      </c>
      <c r="CR85" s="73" t="str">
        <f>IF(MIR_2020!CP93="","-",MIR_2020!CP93)</f>
        <v>-</v>
      </c>
      <c r="CS85" s="73" t="str">
        <f>IF(MIR_2020!CQ93="","-",MIR_2020!CQ93)</f>
        <v>-</v>
      </c>
      <c r="CT85" s="73" t="str">
        <f>IF(MIR_2020!CR93="","-",MIR_2020!CR93)</f>
        <v>-</v>
      </c>
      <c r="CU85" s="73" t="str">
        <f>IF(MIR_2020!CS93="","-",MIR_2020!CS93)</f>
        <v>-</v>
      </c>
    </row>
    <row r="86" spans="1:99" s="67" customFormat="1" ht="12.75" x14ac:dyDescent="0.3">
      <c r="A86" s="66">
        <f>+VLOOKUP($D86,Catálogos!$A$14:$E$40,5,0)</f>
        <v>2</v>
      </c>
      <c r="B86" s="68" t="str">
        <f>+VLOOKUP(D86,Catálogos!$A$14:$C$40,3,FALSE)</f>
        <v>Promover el pleno ejercicio de los derechos de acceso a la información pública y de protección de datos personales, así como la transparencia y apertura de las instituciones públicas.</v>
      </c>
      <c r="C86" s="68" t="str">
        <f>+VLOOKUP(D86,Catálogos!$A$14:$F$40,6,FALSE)</f>
        <v>Presidencia</v>
      </c>
      <c r="D86" s="67" t="str">
        <f>+MID(MIR_2020!$D$6,1,3)</f>
        <v>170</v>
      </c>
      <c r="E86" s="68" t="str">
        <f>+MID(MIR_2020!$D$6,7,150)</f>
        <v>Dirección General de Comunicación Social y Difusión</v>
      </c>
      <c r="F86" s="67" t="str">
        <f>IF(MIR_2020!B94=0,F85,MIR_2020!B94)</f>
        <v>GOA09</v>
      </c>
      <c r="G86" s="67" t="str">
        <f>IF(MIR_2020!C94=0,G85,MIR_2020!C94)</f>
        <v>Actividad</v>
      </c>
      <c r="H86" s="68" t="str">
        <f>IF(MIR_2020!D94="",H85,MIR_2020!D94)</f>
        <v>2.2 Aplicación de una encuesta institucional de diagnóstico de los instrumentos de comunicación interna y el impacto de sus mensajes entre el personal del Instituto.</v>
      </c>
      <c r="I86" s="68">
        <f>+MIR_2020!E94</f>
        <v>0</v>
      </c>
      <c r="J86" s="68">
        <f>+MIR_2020!F94</f>
        <v>0</v>
      </c>
      <c r="K86" s="68">
        <f>+MIR_2020!G94</f>
        <v>0</v>
      </c>
      <c r="L86" s="68">
        <f>+MIR_2020!H94</f>
        <v>0</v>
      </c>
      <c r="M86" s="68">
        <f>+MIR_2020!I94</f>
        <v>0</v>
      </c>
      <c r="N86" s="68">
        <f>+MIR_2020!J94</f>
        <v>0</v>
      </c>
      <c r="O86" s="68">
        <f>+MIR_2020!K94</f>
        <v>0</v>
      </c>
      <c r="P86" s="68">
        <f>+MIR_2020!L94</f>
        <v>0</v>
      </c>
      <c r="Q86" s="68">
        <f>+MIR_2020!M94</f>
        <v>0</v>
      </c>
      <c r="R86" s="68">
        <f>+MIR_2020!N94</f>
        <v>0</v>
      </c>
      <c r="S86" s="68">
        <f>+MIR_2020!O94</f>
        <v>0</v>
      </c>
      <c r="T86" s="68">
        <f>+MIR_2020!P94</f>
        <v>0</v>
      </c>
      <c r="U86" s="68">
        <f>+MIR_2020!Q94</f>
        <v>0</v>
      </c>
      <c r="V86" s="68" t="str">
        <f>IF(MIR_2020!R94=0,V85,MIR_2020!R94)</f>
        <v>Anual</v>
      </c>
      <c r="W86" s="68" t="str">
        <f>IF(MIR_2020!S94=0,W85,MIR_2020!S94)</f>
        <v>Porcentaje</v>
      </c>
      <c r="X86" s="68">
        <f>+MIR_2020!V94</f>
        <v>0</v>
      </c>
      <c r="Y86" s="68">
        <f>+MIR_2020!W94</f>
        <v>0</v>
      </c>
      <c r="Z86" s="68">
        <f>+MIR_2020!X94</f>
        <v>0</v>
      </c>
      <c r="AA86" s="68" t="str">
        <f>IF(AND(MIR_2020!Y94="",H86=H85),AA85,MIR_2020!Y94)</f>
        <v>Los resultados de la encuesta son obtenidos en tiempo y forma.</v>
      </c>
      <c r="AB86" s="68">
        <f>+MIR_2020!Z94</f>
        <v>0</v>
      </c>
      <c r="AC86" s="68">
        <f>+MIR_2020!AA94</f>
        <v>0</v>
      </c>
      <c r="AD86" s="68">
        <f>+MIR_2020!AB94</f>
        <v>0</v>
      </c>
      <c r="AE86" s="76">
        <f>+MIR_2020!AC94</f>
        <v>0</v>
      </c>
      <c r="AF86" s="76">
        <f>+MIR_2020!AD94</f>
        <v>0</v>
      </c>
      <c r="AG86" s="67">
        <f>+MIR_2020!AE94</f>
        <v>0</v>
      </c>
      <c r="AH86" s="67">
        <f>+MIR_2020!AF94</f>
        <v>0</v>
      </c>
      <c r="AI86" s="67">
        <f>+MIR_2020!AG94</f>
        <v>0</v>
      </c>
      <c r="AJ86" s="67">
        <f>+MIR_2020!AH94</f>
        <v>0</v>
      </c>
      <c r="AK86" s="67">
        <f>+MIR_2020!AN94</f>
        <v>0</v>
      </c>
      <c r="AL86" s="67" t="str">
        <f ca="1">IF(MIR_2020!AO94="","-",IF(AN86="No aplica","-",IF(MIR_2020!AO94="Sin avance","Sin avance",IF(MIR_2020!AO94&lt;&gt;"Sin avance",IFERROR(_xlfn.FORMULATEXT(MIR_2020!AO94),CONCATENATE("=",MIR_2020!AO94)),"0"))))</f>
        <v>-</v>
      </c>
      <c r="AM86" s="67">
        <f>+MIR_2020!AP94</f>
        <v>0</v>
      </c>
      <c r="AN86" s="67">
        <f>+MIR_2020!AQ94</f>
        <v>0</v>
      </c>
      <c r="AO86" s="67">
        <f>+MIR_2020!AR94</f>
        <v>0</v>
      </c>
      <c r="AP86" s="77" t="str">
        <f>IF(MIR_2020!AS94="","-",MIR_2020!AS94)</f>
        <v>-</v>
      </c>
      <c r="AQ86" s="67">
        <f>+MIR_2020!AT94</f>
        <v>0</v>
      </c>
      <c r="AR86" s="67" t="str">
        <f ca="1">+IF(MIR_2020!AU94="","-",IF(AT86="No aplica","-",IF(MIR_2020!AU94="Sin avance","Sin avance",IF(MIR_2020!AU94&lt;&gt;"Sin avance",IFERROR(_xlfn.FORMULATEXT(MIR_2020!AU94),CONCATENATE("=",MIR_2020!AU94)),"0"))))</f>
        <v>-</v>
      </c>
      <c r="AS86" s="67">
        <f>+MIR_2020!AV94</f>
        <v>0</v>
      </c>
      <c r="AT86" s="67">
        <f>+MIR_2020!AW94</f>
        <v>0</v>
      </c>
      <c r="AU86" s="67">
        <f>+MIR_2020!AX94</f>
        <v>0</v>
      </c>
      <c r="AV86" s="77" t="str">
        <f>IF(MIR_2020!AY94="","-",MIR_2020!AY94)</f>
        <v>-</v>
      </c>
      <c r="AW86" s="67">
        <f>+MIR_2020!AZ94</f>
        <v>0</v>
      </c>
      <c r="AX86" s="69" t="str">
        <f ca="1">+IF(MIR_2020!BA94="","-",IF(AZ86="No aplica","-",IF(MIR_2020!BA94="Sin avance","Sin avance",IF(MIR_2020!BA94&lt;&gt;"Sin avance",IFERROR(_xlfn.FORMULATEXT(MIR_2020!BA94),CONCATENATE("=",MIR_2020!BA94)),"0"))))</f>
        <v>-</v>
      </c>
      <c r="AY86" s="67">
        <f>+MIR_2020!BB94</f>
        <v>0</v>
      </c>
      <c r="AZ86" s="67">
        <f>+MIR_2020!BC94</f>
        <v>0</v>
      </c>
      <c r="BA86" s="67">
        <f>+MIR_2020!BD94</f>
        <v>0</v>
      </c>
      <c r="BB86" s="77" t="str">
        <f>IF(MIR_2020!BE94="","-",MIR_2020!BE94)</f>
        <v>-</v>
      </c>
      <c r="BC86" s="67">
        <f>+MIR_2020!BF94</f>
        <v>0</v>
      </c>
      <c r="BD86" s="67" t="str">
        <f ca="1">+IF(MIR_2020!BG94="","-",IF(BF86="No aplica","-",IF(MIR_2020!BG94="Sin avance","Sin avance",IF(MIR_2020!BG94&lt;&gt;"Sin avance",IFERROR(_xlfn.FORMULATEXT(MIR_2020!BG94),CONCATENATE("=",MIR_2020!BG94)),"0"))))</f>
        <v>-</v>
      </c>
      <c r="BE86" s="67">
        <f>+MIR_2020!BH94</f>
        <v>0</v>
      </c>
      <c r="BF86" s="67">
        <f>+MIR_2020!BI94</f>
        <v>0</v>
      </c>
      <c r="BG86" s="67">
        <f>+MIR_2020!BJ94</f>
        <v>0</v>
      </c>
      <c r="BH86" s="77" t="str">
        <f>IF(MIR_2020!BK94="","-",MIR_2020!BK94)</f>
        <v>-</v>
      </c>
      <c r="BI86" s="67">
        <f>+MIR_2020!AH94</f>
        <v>0</v>
      </c>
      <c r="BJ86" s="70" t="str">
        <f ca="1">+IF(MIR_2020!AI94="","-",IF(BL86="No aplica","-",IF(MIR_2020!AI94="Sin avance","Sin avance",IF(MIR_2020!AI94&lt;&gt;"Sin avance",IFERROR(_xlfn.FORMULATEXT(MIR_2020!AI94),CONCATENATE("=",MIR_2020!AI94)),"-"))))</f>
        <v>-</v>
      </c>
      <c r="BK86" s="67">
        <f>+MIR_2020!AJ94</f>
        <v>0</v>
      </c>
      <c r="BL86" s="67">
        <f>+MIR_2020!AK94</f>
        <v>0</v>
      </c>
      <c r="BM86" s="67">
        <f>+MIR_2020!AL94</f>
        <v>0</v>
      </c>
      <c r="BN86" s="77" t="str">
        <f>IF(MIR_2020!AM94="","-",MIR_2020!AM94)</f>
        <v>-</v>
      </c>
      <c r="BO86" s="120" t="str">
        <f>IF(MIR_2020!BL94="","-",MIR_2020!BL94)</f>
        <v>-</v>
      </c>
      <c r="BP86" s="120" t="str">
        <f>IF(MIR_2020!BM94="","-",MIR_2020!BM94)</f>
        <v>-</v>
      </c>
      <c r="BQ86" s="120" t="str">
        <f>IF(MIR_2020!BN94="","-",MIR_2020!BN94)</f>
        <v>-</v>
      </c>
      <c r="BR86" s="120" t="str">
        <f>IF(MIR_2020!BO94="","-",MIR_2020!BO94)</f>
        <v>-</v>
      </c>
      <c r="BS86" s="73" t="str">
        <f>IF(MIR_2020!BP94="","-",MIR_2020!BP94)</f>
        <v>-</v>
      </c>
      <c r="BT86" s="120" t="str">
        <f>IF(MIR_2020!BR94="","-",MIR_2020!BR94)</f>
        <v>-</v>
      </c>
      <c r="BU86" s="120" t="str">
        <f>IF(MIR_2020!BS94="","-",MIR_2020!BS94)</f>
        <v>-</v>
      </c>
      <c r="BV86" s="73" t="str">
        <f>IF(MIR_2020!BT94="","-",MIR_2020!BT94)</f>
        <v>-</v>
      </c>
      <c r="BW86" s="73" t="str">
        <f>IF(MIR_2020!BU94="","-",MIR_2020!BU94)</f>
        <v>-</v>
      </c>
      <c r="BX86" s="73" t="str">
        <f>IF(MIR_2020!BV94="","-",MIR_2020!BV94)</f>
        <v>-</v>
      </c>
      <c r="BY86" s="73" t="str">
        <f>IF(MIR_2020!BW94="","-",MIR_2020!BW94)</f>
        <v>-</v>
      </c>
      <c r="BZ86" s="73" t="str">
        <f>IF(MIR_2020!BX94="","-",MIR_2020!BX94)</f>
        <v>-</v>
      </c>
      <c r="CA86" s="120" t="str">
        <f>IF(MIR_2020!BY94="","-",MIR_2020!BY94)</f>
        <v>-</v>
      </c>
      <c r="CB86" s="120" t="str">
        <f>IF(MIR_2020!BZ94="","-",MIR_2020!BZ94)</f>
        <v>-</v>
      </c>
      <c r="CC86" s="73" t="str">
        <f>IF(MIR_2020!CA94="","-",MIR_2020!CA94)</f>
        <v>-</v>
      </c>
      <c r="CD86" s="73" t="str">
        <f>IF(MIR_2020!CB94="","-",MIR_2020!CB94)</f>
        <v>-</v>
      </c>
      <c r="CE86" s="73" t="str">
        <f>IF(MIR_2020!CC94="","-",MIR_2020!CC94)</f>
        <v>-</v>
      </c>
      <c r="CF86" s="73" t="str">
        <f>IF(MIR_2020!CD94="","-",MIR_2020!CD94)</f>
        <v>-</v>
      </c>
      <c r="CG86" s="73" t="str">
        <f>IF(MIR_2020!CE94="","-",MIR_2020!CE94)</f>
        <v>-</v>
      </c>
      <c r="CH86" s="120" t="str">
        <f>IF(MIR_2020!CF94="","-",MIR_2020!CF94)</f>
        <v>-</v>
      </c>
      <c r="CI86" s="120" t="str">
        <f>IF(MIR_2020!CG94="","-",MIR_2020!CG94)</f>
        <v>-</v>
      </c>
      <c r="CJ86" s="73" t="str">
        <f>IF(MIR_2020!CH94="","-",MIR_2020!CH94)</f>
        <v>-</v>
      </c>
      <c r="CK86" s="73" t="str">
        <f>IF(MIR_2020!CI94="","-",MIR_2020!CI94)</f>
        <v>-</v>
      </c>
      <c r="CL86" s="73" t="str">
        <f>IF(MIR_2020!CJ94="","-",MIR_2020!CJ94)</f>
        <v>-</v>
      </c>
      <c r="CM86" s="73" t="str">
        <f>IF(MIR_2020!CK94="","-",MIR_2020!CK94)</f>
        <v>-</v>
      </c>
      <c r="CN86" s="73" t="str">
        <f>IF(MIR_2020!CL94="","-",MIR_2020!CL94)</f>
        <v>-</v>
      </c>
      <c r="CO86" s="120" t="str">
        <f>IF(MIR_2020!CM94="","-",MIR_2020!CM94)</f>
        <v>-</v>
      </c>
      <c r="CP86" s="120" t="str">
        <f>IF(MIR_2020!CN94="","-",MIR_2020!CN94)</f>
        <v>-</v>
      </c>
      <c r="CQ86" s="73" t="str">
        <f>IF(MIR_2020!CO94="","-",MIR_2020!CO94)</f>
        <v>-</v>
      </c>
      <c r="CR86" s="73" t="str">
        <f>IF(MIR_2020!CP94="","-",MIR_2020!CP94)</f>
        <v>-</v>
      </c>
      <c r="CS86" s="73" t="str">
        <f>IF(MIR_2020!CQ94="","-",MIR_2020!CQ94)</f>
        <v>-</v>
      </c>
      <c r="CT86" s="73" t="str">
        <f>IF(MIR_2020!CR94="","-",MIR_2020!CR94)</f>
        <v>-</v>
      </c>
      <c r="CU86" s="73" t="str">
        <f>IF(MIR_2020!CS94="","-",MIR_2020!CS94)</f>
        <v>-</v>
      </c>
    </row>
    <row r="87" spans="1:99" s="67" customFormat="1" ht="12.75" x14ac:dyDescent="0.3">
      <c r="A87" s="66">
        <f>+VLOOKUP($D87,Catálogos!$A$14:$E$40,5,0)</f>
        <v>2</v>
      </c>
      <c r="B87" s="68" t="str">
        <f>+VLOOKUP(D87,Catálogos!$A$14:$C$40,3,FALSE)</f>
        <v>Promover el pleno ejercicio de los derechos de acceso a la información pública y de protección de datos personales, así como la transparencia y apertura de las instituciones públicas.</v>
      </c>
      <c r="C87" s="68" t="str">
        <f>+VLOOKUP(D87,Catálogos!$A$14:$F$40,6,FALSE)</f>
        <v>Presidencia</v>
      </c>
      <c r="D87" s="67" t="str">
        <f>+MID(MIR_2020!$D$6,1,3)</f>
        <v>170</v>
      </c>
      <c r="E87" s="68" t="str">
        <f>+MID(MIR_2020!$D$6,7,150)</f>
        <v>Dirección General de Comunicación Social y Difusión</v>
      </c>
      <c r="F87" s="67" t="str">
        <f>IF(MIR_2020!B95=0,F86,MIR_2020!B95)</f>
        <v>GOA09</v>
      </c>
      <c r="G87" s="67" t="str">
        <f>IF(MIR_2020!C95=0,G86,MIR_2020!C95)</f>
        <v>Actividad</v>
      </c>
      <c r="H87" s="68" t="str">
        <f>IF(MIR_2020!D95="",H86,MIR_2020!D95)</f>
        <v>2.2 Aplicación de una encuesta institucional de diagnóstico de los instrumentos de comunicación interna y el impacto de sus mensajes entre el personal del Instituto.</v>
      </c>
      <c r="I87" s="68">
        <f>+MIR_2020!E95</f>
        <v>0</v>
      </c>
      <c r="J87" s="68">
        <f>+MIR_2020!F95</f>
        <v>0</v>
      </c>
      <c r="K87" s="68">
        <f>+MIR_2020!G95</f>
        <v>0</v>
      </c>
      <c r="L87" s="68">
        <f>+MIR_2020!H95</f>
        <v>0</v>
      </c>
      <c r="M87" s="68">
        <f>+MIR_2020!I95</f>
        <v>0</v>
      </c>
      <c r="N87" s="68">
        <f>+MIR_2020!J95</f>
        <v>0</v>
      </c>
      <c r="O87" s="68">
        <f>+MIR_2020!K95</f>
        <v>0</v>
      </c>
      <c r="P87" s="68">
        <f>+MIR_2020!L95</f>
        <v>0</v>
      </c>
      <c r="Q87" s="68">
        <f>+MIR_2020!M95</f>
        <v>0</v>
      </c>
      <c r="R87" s="68">
        <f>+MIR_2020!N95</f>
        <v>0</v>
      </c>
      <c r="S87" s="68">
        <f>+MIR_2020!O95</f>
        <v>0</v>
      </c>
      <c r="T87" s="68">
        <f>+MIR_2020!P95</f>
        <v>0</v>
      </c>
      <c r="U87" s="68">
        <f>+MIR_2020!Q95</f>
        <v>0</v>
      </c>
      <c r="V87" s="68" t="str">
        <f>IF(MIR_2020!R95=0,V86,MIR_2020!R95)</f>
        <v>Anual</v>
      </c>
      <c r="W87" s="68" t="str">
        <f>IF(MIR_2020!S95=0,W86,MIR_2020!S95)</f>
        <v>Porcentaje</v>
      </c>
      <c r="X87" s="68">
        <f>+MIR_2020!V95</f>
        <v>0</v>
      </c>
      <c r="Y87" s="68">
        <f>+MIR_2020!W95</f>
        <v>0</v>
      </c>
      <c r="Z87" s="68">
        <f>+MIR_2020!X95</f>
        <v>0</v>
      </c>
      <c r="AA87" s="68" t="str">
        <f>IF(AND(MIR_2020!Y95="",H87=H86),AA86,MIR_2020!Y95)</f>
        <v>Los resultados de la encuesta son obtenidos en tiempo y forma.</v>
      </c>
      <c r="AB87" s="68">
        <f>+MIR_2020!Z95</f>
        <v>0</v>
      </c>
      <c r="AC87" s="68">
        <f>+MIR_2020!AA95</f>
        <v>0</v>
      </c>
      <c r="AD87" s="68">
        <f>+MIR_2020!AB95</f>
        <v>0</v>
      </c>
      <c r="AE87" s="76">
        <f>+MIR_2020!AC95</f>
        <v>0</v>
      </c>
      <c r="AF87" s="76">
        <f>+MIR_2020!AD95</f>
        <v>0</v>
      </c>
      <c r="AG87" s="67">
        <f>+MIR_2020!AE95</f>
        <v>0</v>
      </c>
      <c r="AH87" s="67">
        <f>+MIR_2020!AF95</f>
        <v>0</v>
      </c>
      <c r="AI87" s="67">
        <f>+MIR_2020!AG95</f>
        <v>0</v>
      </c>
      <c r="AJ87" s="67">
        <f>+MIR_2020!AH95</f>
        <v>0</v>
      </c>
      <c r="AK87" s="67">
        <f>+MIR_2020!AN95</f>
        <v>0</v>
      </c>
      <c r="AL87" s="67" t="str">
        <f ca="1">IF(MIR_2020!AO95="","-",IF(AN87="No aplica","-",IF(MIR_2020!AO95="Sin avance","Sin avance",IF(MIR_2020!AO95&lt;&gt;"Sin avance",IFERROR(_xlfn.FORMULATEXT(MIR_2020!AO95),CONCATENATE("=",MIR_2020!AO95)),"0"))))</f>
        <v>-</v>
      </c>
      <c r="AM87" s="67">
        <f>+MIR_2020!AP95</f>
        <v>0</v>
      </c>
      <c r="AN87" s="67">
        <f>+MIR_2020!AQ95</f>
        <v>0</v>
      </c>
      <c r="AO87" s="67">
        <f>+MIR_2020!AR95</f>
        <v>0</v>
      </c>
      <c r="AP87" s="77" t="str">
        <f>IF(MIR_2020!AS95="","-",MIR_2020!AS95)</f>
        <v>-</v>
      </c>
      <c r="AQ87" s="67">
        <f>+MIR_2020!AT95</f>
        <v>0</v>
      </c>
      <c r="AR87" s="67" t="str">
        <f ca="1">+IF(MIR_2020!AU95="","-",IF(AT87="No aplica","-",IF(MIR_2020!AU95="Sin avance","Sin avance",IF(MIR_2020!AU95&lt;&gt;"Sin avance",IFERROR(_xlfn.FORMULATEXT(MIR_2020!AU95),CONCATENATE("=",MIR_2020!AU95)),"0"))))</f>
        <v>-</v>
      </c>
      <c r="AS87" s="67">
        <f>+MIR_2020!AV95</f>
        <v>0</v>
      </c>
      <c r="AT87" s="67">
        <f>+MIR_2020!AW95</f>
        <v>0</v>
      </c>
      <c r="AU87" s="67">
        <f>+MIR_2020!AX95</f>
        <v>0</v>
      </c>
      <c r="AV87" s="77" t="str">
        <f>IF(MIR_2020!AY95="","-",MIR_2020!AY95)</f>
        <v>-</v>
      </c>
      <c r="AW87" s="67">
        <f>+MIR_2020!AZ95</f>
        <v>0</v>
      </c>
      <c r="AX87" s="69" t="str">
        <f ca="1">+IF(MIR_2020!BA95="","-",IF(AZ87="No aplica","-",IF(MIR_2020!BA95="Sin avance","Sin avance",IF(MIR_2020!BA95&lt;&gt;"Sin avance",IFERROR(_xlfn.FORMULATEXT(MIR_2020!BA95),CONCATENATE("=",MIR_2020!BA95)),"0"))))</f>
        <v>-</v>
      </c>
      <c r="AY87" s="67">
        <f>+MIR_2020!BB95</f>
        <v>0</v>
      </c>
      <c r="AZ87" s="67">
        <f>+MIR_2020!BC95</f>
        <v>0</v>
      </c>
      <c r="BA87" s="67">
        <f>+MIR_2020!BD95</f>
        <v>0</v>
      </c>
      <c r="BB87" s="77" t="str">
        <f>IF(MIR_2020!BE95="","-",MIR_2020!BE95)</f>
        <v>-</v>
      </c>
      <c r="BC87" s="67">
        <f>+MIR_2020!BF95</f>
        <v>0</v>
      </c>
      <c r="BD87" s="67" t="str">
        <f ca="1">+IF(MIR_2020!BG95="","-",IF(BF87="No aplica","-",IF(MIR_2020!BG95="Sin avance","Sin avance",IF(MIR_2020!BG95&lt;&gt;"Sin avance",IFERROR(_xlfn.FORMULATEXT(MIR_2020!BG95),CONCATENATE("=",MIR_2020!BG95)),"0"))))</f>
        <v>-</v>
      </c>
      <c r="BE87" s="67">
        <f>+MIR_2020!BH95</f>
        <v>0</v>
      </c>
      <c r="BF87" s="67">
        <f>+MIR_2020!BI95</f>
        <v>0</v>
      </c>
      <c r="BG87" s="67">
        <f>+MIR_2020!BJ95</f>
        <v>0</v>
      </c>
      <c r="BH87" s="77" t="str">
        <f>IF(MIR_2020!BK95="","-",MIR_2020!BK95)</f>
        <v>-</v>
      </c>
      <c r="BI87" s="67">
        <f>+MIR_2020!AH95</f>
        <v>0</v>
      </c>
      <c r="BJ87" s="70" t="str">
        <f ca="1">+IF(MIR_2020!AI95="","-",IF(BL87="No aplica","-",IF(MIR_2020!AI95="Sin avance","Sin avance",IF(MIR_2020!AI95&lt;&gt;"Sin avance",IFERROR(_xlfn.FORMULATEXT(MIR_2020!AI95),CONCATENATE("=",MIR_2020!AI95)),"-"))))</f>
        <v>-</v>
      </c>
      <c r="BK87" s="67">
        <f>+MIR_2020!AJ95</f>
        <v>0</v>
      </c>
      <c r="BL87" s="67">
        <f>+MIR_2020!AK95</f>
        <v>0</v>
      </c>
      <c r="BM87" s="67">
        <f>+MIR_2020!AL95</f>
        <v>0</v>
      </c>
      <c r="BN87" s="77" t="str">
        <f>IF(MIR_2020!AM95="","-",MIR_2020!AM95)</f>
        <v>-</v>
      </c>
      <c r="BO87" s="120" t="str">
        <f>IF(MIR_2020!BL95="","-",MIR_2020!BL95)</f>
        <v>-</v>
      </c>
      <c r="BP87" s="120" t="str">
        <f>IF(MIR_2020!BM95="","-",MIR_2020!BM95)</f>
        <v>-</v>
      </c>
      <c r="BQ87" s="120" t="str">
        <f>IF(MIR_2020!BN95="","-",MIR_2020!BN95)</f>
        <v>-</v>
      </c>
      <c r="BR87" s="120" t="str">
        <f>IF(MIR_2020!BO95="","-",MIR_2020!BO95)</f>
        <v>-</v>
      </c>
      <c r="BS87" s="73" t="str">
        <f>IF(MIR_2020!BP95="","-",MIR_2020!BP95)</f>
        <v>-</v>
      </c>
      <c r="BT87" s="120" t="str">
        <f>IF(MIR_2020!BR95="","-",MIR_2020!BR95)</f>
        <v>-</v>
      </c>
      <c r="BU87" s="120" t="str">
        <f>IF(MIR_2020!BS95="","-",MIR_2020!BS95)</f>
        <v>-</v>
      </c>
      <c r="BV87" s="73" t="str">
        <f>IF(MIR_2020!BT95="","-",MIR_2020!BT95)</f>
        <v>-</v>
      </c>
      <c r="BW87" s="73" t="str">
        <f>IF(MIR_2020!BU95="","-",MIR_2020!BU95)</f>
        <v>-</v>
      </c>
      <c r="BX87" s="73" t="str">
        <f>IF(MIR_2020!BV95="","-",MIR_2020!BV95)</f>
        <v>-</v>
      </c>
      <c r="BY87" s="73" t="str">
        <f>IF(MIR_2020!BW95="","-",MIR_2020!BW95)</f>
        <v>-</v>
      </c>
      <c r="BZ87" s="73" t="str">
        <f>IF(MIR_2020!BX95="","-",MIR_2020!BX95)</f>
        <v>-</v>
      </c>
      <c r="CA87" s="120" t="str">
        <f>IF(MIR_2020!BY95="","-",MIR_2020!BY95)</f>
        <v>-</v>
      </c>
      <c r="CB87" s="120" t="str">
        <f>IF(MIR_2020!BZ95="","-",MIR_2020!BZ95)</f>
        <v>-</v>
      </c>
      <c r="CC87" s="73" t="str">
        <f>IF(MIR_2020!CA95="","-",MIR_2020!CA95)</f>
        <v>-</v>
      </c>
      <c r="CD87" s="73" t="str">
        <f>IF(MIR_2020!CB95="","-",MIR_2020!CB95)</f>
        <v>-</v>
      </c>
      <c r="CE87" s="73" t="str">
        <f>IF(MIR_2020!CC95="","-",MIR_2020!CC95)</f>
        <v>-</v>
      </c>
      <c r="CF87" s="73" t="str">
        <f>IF(MIR_2020!CD95="","-",MIR_2020!CD95)</f>
        <v>-</v>
      </c>
      <c r="CG87" s="73" t="str">
        <f>IF(MIR_2020!CE95="","-",MIR_2020!CE95)</f>
        <v>-</v>
      </c>
      <c r="CH87" s="120" t="str">
        <f>IF(MIR_2020!CF95="","-",MIR_2020!CF95)</f>
        <v>-</v>
      </c>
      <c r="CI87" s="120" t="str">
        <f>IF(MIR_2020!CG95="","-",MIR_2020!CG95)</f>
        <v>-</v>
      </c>
      <c r="CJ87" s="73" t="str">
        <f>IF(MIR_2020!CH95="","-",MIR_2020!CH95)</f>
        <v>-</v>
      </c>
      <c r="CK87" s="73" t="str">
        <f>IF(MIR_2020!CI95="","-",MIR_2020!CI95)</f>
        <v>-</v>
      </c>
      <c r="CL87" s="73" t="str">
        <f>IF(MIR_2020!CJ95="","-",MIR_2020!CJ95)</f>
        <v>-</v>
      </c>
      <c r="CM87" s="73" t="str">
        <f>IF(MIR_2020!CK95="","-",MIR_2020!CK95)</f>
        <v>-</v>
      </c>
      <c r="CN87" s="73" t="str">
        <f>IF(MIR_2020!CL95="","-",MIR_2020!CL95)</f>
        <v>-</v>
      </c>
      <c r="CO87" s="120" t="str">
        <f>IF(MIR_2020!CM95="","-",MIR_2020!CM95)</f>
        <v>-</v>
      </c>
      <c r="CP87" s="120" t="str">
        <f>IF(MIR_2020!CN95="","-",MIR_2020!CN95)</f>
        <v>-</v>
      </c>
      <c r="CQ87" s="73" t="str">
        <f>IF(MIR_2020!CO95="","-",MIR_2020!CO95)</f>
        <v>-</v>
      </c>
      <c r="CR87" s="73" t="str">
        <f>IF(MIR_2020!CP95="","-",MIR_2020!CP95)</f>
        <v>-</v>
      </c>
      <c r="CS87" s="73" t="str">
        <f>IF(MIR_2020!CQ95="","-",MIR_2020!CQ95)</f>
        <v>-</v>
      </c>
      <c r="CT87" s="73" t="str">
        <f>IF(MIR_2020!CR95="","-",MIR_2020!CR95)</f>
        <v>-</v>
      </c>
      <c r="CU87" s="73" t="str">
        <f>IF(MIR_2020!CS95="","-",MIR_2020!CS95)</f>
        <v>-</v>
      </c>
    </row>
    <row r="88" spans="1:99" s="67" customFormat="1" ht="12.75" x14ac:dyDescent="0.3">
      <c r="A88" s="66">
        <f>+VLOOKUP($D88,Catálogos!$A$14:$E$40,5,0)</f>
        <v>2</v>
      </c>
      <c r="B88" s="68" t="str">
        <f>+VLOOKUP(D88,Catálogos!$A$14:$C$40,3,FALSE)</f>
        <v>Promover el pleno ejercicio de los derechos de acceso a la información pública y de protección de datos personales, así como la transparencia y apertura de las instituciones públicas.</v>
      </c>
      <c r="C88" s="68" t="str">
        <f>+VLOOKUP(D88,Catálogos!$A$14:$F$40,6,FALSE)</f>
        <v>Presidencia</v>
      </c>
      <c r="D88" s="67" t="str">
        <f>+MID(MIR_2020!$D$6,1,3)</f>
        <v>170</v>
      </c>
      <c r="E88" s="68" t="str">
        <f>+MID(MIR_2020!$D$6,7,150)</f>
        <v>Dirección General de Comunicación Social y Difusión</v>
      </c>
      <c r="F88" s="67" t="str">
        <f>IF(MIR_2020!B96=0,F87,MIR_2020!B96)</f>
        <v>GOA09</v>
      </c>
      <c r="G88" s="67" t="str">
        <f>IF(MIR_2020!C96=0,G87,MIR_2020!C96)</f>
        <v>Actividad</v>
      </c>
      <c r="H88" s="68" t="str">
        <f>IF(MIR_2020!D96="",H87,MIR_2020!D96)</f>
        <v>2.2 Aplicación de una encuesta institucional de diagnóstico de los instrumentos de comunicación interna y el impacto de sus mensajes entre el personal del Instituto.</v>
      </c>
      <c r="I88" s="68">
        <f>+MIR_2020!E96</f>
        <v>0</v>
      </c>
      <c r="J88" s="68">
        <f>+MIR_2020!F96</f>
        <v>0</v>
      </c>
      <c r="K88" s="68">
        <f>+MIR_2020!G96</f>
        <v>0</v>
      </c>
      <c r="L88" s="68">
        <f>+MIR_2020!H96</f>
        <v>0</v>
      </c>
      <c r="M88" s="68">
        <f>+MIR_2020!I96</f>
        <v>0</v>
      </c>
      <c r="N88" s="68">
        <f>+MIR_2020!J96</f>
        <v>0</v>
      </c>
      <c r="O88" s="68">
        <f>+MIR_2020!K96</f>
        <v>0</v>
      </c>
      <c r="P88" s="68">
        <f>+MIR_2020!L96</f>
        <v>0</v>
      </c>
      <c r="Q88" s="68">
        <f>+MIR_2020!M96</f>
        <v>0</v>
      </c>
      <c r="R88" s="68">
        <f>+MIR_2020!N96</f>
        <v>0</v>
      </c>
      <c r="S88" s="68">
        <f>+MIR_2020!O96</f>
        <v>0</v>
      </c>
      <c r="T88" s="68">
        <f>+MIR_2020!P96</f>
        <v>0</v>
      </c>
      <c r="U88" s="68">
        <f>+MIR_2020!Q96</f>
        <v>0</v>
      </c>
      <c r="V88" s="68" t="str">
        <f>IF(MIR_2020!R96=0,V87,MIR_2020!R96)</f>
        <v>Anual</v>
      </c>
      <c r="W88" s="68" t="str">
        <f>IF(MIR_2020!S96=0,W87,MIR_2020!S96)</f>
        <v>Porcentaje</v>
      </c>
      <c r="X88" s="68">
        <f>+MIR_2020!V96</f>
        <v>0</v>
      </c>
      <c r="Y88" s="68">
        <f>+MIR_2020!W96</f>
        <v>0</v>
      </c>
      <c r="Z88" s="68">
        <f>+MIR_2020!X96</f>
        <v>0</v>
      </c>
      <c r="AA88" s="68" t="str">
        <f>IF(AND(MIR_2020!Y96="",H88=H87),AA87,MIR_2020!Y96)</f>
        <v>Los resultados de la encuesta son obtenidos en tiempo y forma.</v>
      </c>
      <c r="AB88" s="68">
        <f>+MIR_2020!Z96</f>
        <v>0</v>
      </c>
      <c r="AC88" s="68">
        <f>+MIR_2020!AA96</f>
        <v>0</v>
      </c>
      <c r="AD88" s="68">
        <f>+MIR_2020!AB96</f>
        <v>0</v>
      </c>
      <c r="AE88" s="76">
        <f>+MIR_2020!AC96</f>
        <v>0</v>
      </c>
      <c r="AF88" s="76">
        <f>+MIR_2020!AD96</f>
        <v>0</v>
      </c>
      <c r="AG88" s="67">
        <f>+MIR_2020!AE96</f>
        <v>0</v>
      </c>
      <c r="AH88" s="67">
        <f>+MIR_2020!AF96</f>
        <v>0</v>
      </c>
      <c r="AI88" s="67">
        <f>+MIR_2020!AG96</f>
        <v>0</v>
      </c>
      <c r="AJ88" s="67">
        <f>+MIR_2020!AH96</f>
        <v>0</v>
      </c>
      <c r="AK88" s="67">
        <f>+MIR_2020!AN96</f>
        <v>0</v>
      </c>
      <c r="AL88" s="67" t="str">
        <f ca="1">IF(MIR_2020!AO96="","-",IF(AN88="No aplica","-",IF(MIR_2020!AO96="Sin avance","Sin avance",IF(MIR_2020!AO96&lt;&gt;"Sin avance",IFERROR(_xlfn.FORMULATEXT(MIR_2020!AO96),CONCATENATE("=",MIR_2020!AO96)),"0"))))</f>
        <v>-</v>
      </c>
      <c r="AM88" s="67">
        <f>+MIR_2020!AP96</f>
        <v>0</v>
      </c>
      <c r="AN88" s="67">
        <f>+MIR_2020!AQ96</f>
        <v>0</v>
      </c>
      <c r="AO88" s="67">
        <f>+MIR_2020!AR96</f>
        <v>0</v>
      </c>
      <c r="AP88" s="77" t="str">
        <f>IF(MIR_2020!AS96="","-",MIR_2020!AS96)</f>
        <v>-</v>
      </c>
      <c r="AQ88" s="67">
        <f>+MIR_2020!AT96</f>
        <v>0</v>
      </c>
      <c r="AR88" s="67" t="str">
        <f ca="1">+IF(MIR_2020!AU96="","-",IF(AT88="No aplica","-",IF(MIR_2020!AU96="Sin avance","Sin avance",IF(MIR_2020!AU96&lt;&gt;"Sin avance",IFERROR(_xlfn.FORMULATEXT(MIR_2020!AU96),CONCATENATE("=",MIR_2020!AU96)),"0"))))</f>
        <v>-</v>
      </c>
      <c r="AS88" s="67">
        <f>+MIR_2020!AV96</f>
        <v>0</v>
      </c>
      <c r="AT88" s="67">
        <f>+MIR_2020!AW96</f>
        <v>0</v>
      </c>
      <c r="AU88" s="67">
        <f>+MIR_2020!AX96</f>
        <v>0</v>
      </c>
      <c r="AV88" s="77" t="str">
        <f>IF(MIR_2020!AY96="","-",MIR_2020!AY96)</f>
        <v>-</v>
      </c>
      <c r="AW88" s="67">
        <f>+MIR_2020!AZ96</f>
        <v>0</v>
      </c>
      <c r="AX88" s="69" t="str">
        <f ca="1">+IF(MIR_2020!BA96="","-",IF(AZ88="No aplica","-",IF(MIR_2020!BA96="Sin avance","Sin avance",IF(MIR_2020!BA96&lt;&gt;"Sin avance",IFERROR(_xlfn.FORMULATEXT(MIR_2020!BA96),CONCATENATE("=",MIR_2020!BA96)),"0"))))</f>
        <v>-</v>
      </c>
      <c r="AY88" s="67">
        <f>+MIR_2020!BB96</f>
        <v>0</v>
      </c>
      <c r="AZ88" s="67">
        <f>+MIR_2020!BC96</f>
        <v>0</v>
      </c>
      <c r="BA88" s="67">
        <f>+MIR_2020!BD96</f>
        <v>0</v>
      </c>
      <c r="BB88" s="77" t="str">
        <f>IF(MIR_2020!BE96="","-",MIR_2020!BE96)</f>
        <v>-</v>
      </c>
      <c r="BC88" s="67">
        <f>+MIR_2020!BF96</f>
        <v>0</v>
      </c>
      <c r="BD88" s="67" t="str">
        <f ca="1">+IF(MIR_2020!BG96="","-",IF(BF88="No aplica","-",IF(MIR_2020!BG96="Sin avance","Sin avance",IF(MIR_2020!BG96&lt;&gt;"Sin avance",IFERROR(_xlfn.FORMULATEXT(MIR_2020!BG96),CONCATENATE("=",MIR_2020!BG96)),"0"))))</f>
        <v>-</v>
      </c>
      <c r="BE88" s="67">
        <f>+MIR_2020!BH96</f>
        <v>0</v>
      </c>
      <c r="BF88" s="67">
        <f>+MIR_2020!BI96</f>
        <v>0</v>
      </c>
      <c r="BG88" s="67">
        <f>+MIR_2020!BJ96</f>
        <v>0</v>
      </c>
      <c r="BH88" s="77" t="str">
        <f>IF(MIR_2020!BK96="","-",MIR_2020!BK96)</f>
        <v>-</v>
      </c>
      <c r="BI88" s="67">
        <f>+MIR_2020!AH96</f>
        <v>0</v>
      </c>
      <c r="BJ88" s="70" t="str">
        <f ca="1">+IF(MIR_2020!AI96="","-",IF(BL88="No aplica","-",IF(MIR_2020!AI96="Sin avance","Sin avance",IF(MIR_2020!AI96&lt;&gt;"Sin avance",IFERROR(_xlfn.FORMULATEXT(MIR_2020!AI96),CONCATENATE("=",MIR_2020!AI96)),"-"))))</f>
        <v>-</v>
      </c>
      <c r="BK88" s="67">
        <f>+MIR_2020!AJ96</f>
        <v>0</v>
      </c>
      <c r="BL88" s="67">
        <f>+MIR_2020!AK96</f>
        <v>0</v>
      </c>
      <c r="BM88" s="67">
        <f>+MIR_2020!AL96</f>
        <v>0</v>
      </c>
      <c r="BN88" s="77" t="str">
        <f>IF(MIR_2020!AM96="","-",MIR_2020!AM96)</f>
        <v>-</v>
      </c>
      <c r="BO88" s="120" t="str">
        <f>IF(MIR_2020!BL96="","-",MIR_2020!BL96)</f>
        <v>-</v>
      </c>
      <c r="BP88" s="120" t="str">
        <f>IF(MIR_2020!BM96="","-",MIR_2020!BM96)</f>
        <v>-</v>
      </c>
      <c r="BQ88" s="120" t="str">
        <f>IF(MIR_2020!BN96="","-",MIR_2020!BN96)</f>
        <v>-</v>
      </c>
      <c r="BR88" s="120" t="str">
        <f>IF(MIR_2020!BO96="","-",MIR_2020!BO96)</f>
        <v>-</v>
      </c>
      <c r="BS88" s="73" t="str">
        <f>IF(MIR_2020!BP96="","-",MIR_2020!BP96)</f>
        <v>-</v>
      </c>
      <c r="BT88" s="120" t="str">
        <f>IF(MIR_2020!BR96="","-",MIR_2020!BR96)</f>
        <v>-</v>
      </c>
      <c r="BU88" s="120" t="str">
        <f>IF(MIR_2020!BS96="","-",MIR_2020!BS96)</f>
        <v>-</v>
      </c>
      <c r="BV88" s="73" t="str">
        <f>IF(MIR_2020!BT96="","-",MIR_2020!BT96)</f>
        <v>-</v>
      </c>
      <c r="BW88" s="73" t="str">
        <f>IF(MIR_2020!BU96="","-",MIR_2020!BU96)</f>
        <v>-</v>
      </c>
      <c r="BX88" s="73" t="str">
        <f>IF(MIR_2020!BV96="","-",MIR_2020!BV96)</f>
        <v>-</v>
      </c>
      <c r="BY88" s="73" t="str">
        <f>IF(MIR_2020!BW96="","-",MIR_2020!BW96)</f>
        <v>-</v>
      </c>
      <c r="BZ88" s="73" t="str">
        <f>IF(MIR_2020!BX96="","-",MIR_2020!BX96)</f>
        <v>-</v>
      </c>
      <c r="CA88" s="120" t="str">
        <f>IF(MIR_2020!BY96="","-",MIR_2020!BY96)</f>
        <v>-</v>
      </c>
      <c r="CB88" s="120" t="str">
        <f>IF(MIR_2020!BZ96="","-",MIR_2020!BZ96)</f>
        <v>-</v>
      </c>
      <c r="CC88" s="73" t="str">
        <f>IF(MIR_2020!CA96="","-",MIR_2020!CA96)</f>
        <v>-</v>
      </c>
      <c r="CD88" s="73" t="str">
        <f>IF(MIR_2020!CB96="","-",MIR_2020!CB96)</f>
        <v>-</v>
      </c>
      <c r="CE88" s="73" t="str">
        <f>IF(MIR_2020!CC96="","-",MIR_2020!CC96)</f>
        <v>-</v>
      </c>
      <c r="CF88" s="73" t="str">
        <f>IF(MIR_2020!CD96="","-",MIR_2020!CD96)</f>
        <v>-</v>
      </c>
      <c r="CG88" s="73" t="str">
        <f>IF(MIR_2020!CE96="","-",MIR_2020!CE96)</f>
        <v>-</v>
      </c>
      <c r="CH88" s="120" t="str">
        <f>IF(MIR_2020!CF96="","-",MIR_2020!CF96)</f>
        <v>-</v>
      </c>
      <c r="CI88" s="120" t="str">
        <f>IF(MIR_2020!CG96="","-",MIR_2020!CG96)</f>
        <v>-</v>
      </c>
      <c r="CJ88" s="73" t="str">
        <f>IF(MIR_2020!CH96="","-",MIR_2020!CH96)</f>
        <v>-</v>
      </c>
      <c r="CK88" s="73" t="str">
        <f>IF(MIR_2020!CI96="","-",MIR_2020!CI96)</f>
        <v>-</v>
      </c>
      <c r="CL88" s="73" t="str">
        <f>IF(MIR_2020!CJ96="","-",MIR_2020!CJ96)</f>
        <v>-</v>
      </c>
      <c r="CM88" s="73" t="str">
        <f>IF(MIR_2020!CK96="","-",MIR_2020!CK96)</f>
        <v>-</v>
      </c>
      <c r="CN88" s="73" t="str">
        <f>IF(MIR_2020!CL96="","-",MIR_2020!CL96)</f>
        <v>-</v>
      </c>
      <c r="CO88" s="120" t="str">
        <f>IF(MIR_2020!CM96="","-",MIR_2020!CM96)</f>
        <v>-</v>
      </c>
      <c r="CP88" s="120" t="str">
        <f>IF(MIR_2020!CN96="","-",MIR_2020!CN96)</f>
        <v>-</v>
      </c>
      <c r="CQ88" s="73" t="str">
        <f>IF(MIR_2020!CO96="","-",MIR_2020!CO96)</f>
        <v>-</v>
      </c>
      <c r="CR88" s="73" t="str">
        <f>IF(MIR_2020!CP96="","-",MIR_2020!CP96)</f>
        <v>-</v>
      </c>
      <c r="CS88" s="73" t="str">
        <f>IF(MIR_2020!CQ96="","-",MIR_2020!CQ96)</f>
        <v>-</v>
      </c>
      <c r="CT88" s="73" t="str">
        <f>IF(MIR_2020!CR96="","-",MIR_2020!CR96)</f>
        <v>-</v>
      </c>
      <c r="CU88" s="73" t="str">
        <f>IF(MIR_2020!CS96="","-",MIR_2020!CS96)</f>
        <v>-</v>
      </c>
    </row>
    <row r="89" spans="1:99" s="67" customFormat="1" ht="12.75" x14ac:dyDescent="0.3">
      <c r="A89" s="66">
        <f>+VLOOKUP($D89,Catálogos!$A$14:$E$40,5,0)</f>
        <v>2</v>
      </c>
      <c r="B89" s="68" t="str">
        <f>+VLOOKUP(D89,Catálogos!$A$14:$C$40,3,FALSE)</f>
        <v>Promover el pleno ejercicio de los derechos de acceso a la información pública y de protección de datos personales, así como la transparencia y apertura de las instituciones públicas.</v>
      </c>
      <c r="C89" s="68" t="str">
        <f>+VLOOKUP(D89,Catálogos!$A$14:$F$40,6,FALSE)</f>
        <v>Presidencia</v>
      </c>
      <c r="D89" s="67" t="str">
        <f>+MID(MIR_2020!$D$6,1,3)</f>
        <v>170</v>
      </c>
      <c r="E89" s="68" t="str">
        <f>+MID(MIR_2020!$D$6,7,150)</f>
        <v>Dirección General de Comunicación Social y Difusión</v>
      </c>
      <c r="F89" s="67" t="str">
        <f>IF(MIR_2020!B97=0,F88,MIR_2020!B97)</f>
        <v>GOA09</v>
      </c>
      <c r="G89" s="67" t="str">
        <f>IF(MIR_2020!C97=0,G88,MIR_2020!C97)</f>
        <v>Actividad</v>
      </c>
      <c r="H89" s="68" t="str">
        <f>IF(MIR_2020!D97="",H88,MIR_2020!D97)</f>
        <v>2.2 Aplicación de una encuesta institucional de diagnóstico de los instrumentos de comunicación interna y el impacto de sus mensajes entre el personal del Instituto.</v>
      </c>
      <c r="I89" s="68">
        <f>+MIR_2020!E97</f>
        <v>0</v>
      </c>
      <c r="J89" s="68">
        <f>+MIR_2020!F97</f>
        <v>0</v>
      </c>
      <c r="K89" s="68">
        <f>+MIR_2020!G97</f>
        <v>0</v>
      </c>
      <c r="L89" s="68">
        <f>+MIR_2020!H97</f>
        <v>0</v>
      </c>
      <c r="M89" s="68">
        <f>+MIR_2020!I97</f>
        <v>0</v>
      </c>
      <c r="N89" s="68">
        <f>+MIR_2020!J97</f>
        <v>0</v>
      </c>
      <c r="O89" s="68">
        <f>+MIR_2020!K97</f>
        <v>0</v>
      </c>
      <c r="P89" s="68">
        <f>+MIR_2020!L97</f>
        <v>0</v>
      </c>
      <c r="Q89" s="68">
        <f>+MIR_2020!M97</f>
        <v>0</v>
      </c>
      <c r="R89" s="68">
        <f>+MIR_2020!N97</f>
        <v>0</v>
      </c>
      <c r="S89" s="68">
        <f>+MIR_2020!O97</f>
        <v>0</v>
      </c>
      <c r="T89" s="68">
        <f>+MIR_2020!P97</f>
        <v>0</v>
      </c>
      <c r="U89" s="68">
        <f>+MIR_2020!Q97</f>
        <v>0</v>
      </c>
      <c r="V89" s="68" t="str">
        <f>IF(MIR_2020!R97=0,V88,MIR_2020!R97)</f>
        <v>Anual</v>
      </c>
      <c r="W89" s="68" t="str">
        <f>IF(MIR_2020!S97=0,W88,MIR_2020!S97)</f>
        <v>Porcentaje</v>
      </c>
      <c r="X89" s="68">
        <f>+MIR_2020!V97</f>
        <v>0</v>
      </c>
      <c r="Y89" s="68">
        <f>+MIR_2020!W97</f>
        <v>0</v>
      </c>
      <c r="Z89" s="68">
        <f>+MIR_2020!X97</f>
        <v>0</v>
      </c>
      <c r="AA89" s="68" t="str">
        <f>IF(AND(MIR_2020!Y97="",H89=H88),AA88,MIR_2020!Y97)</f>
        <v>Los resultados de la encuesta son obtenidos en tiempo y forma.</v>
      </c>
      <c r="AB89" s="68">
        <f>+MIR_2020!Z97</f>
        <v>0</v>
      </c>
      <c r="AC89" s="68">
        <f>+MIR_2020!AA97</f>
        <v>0</v>
      </c>
      <c r="AD89" s="68">
        <f>+MIR_2020!AB97</f>
        <v>0</v>
      </c>
      <c r="AE89" s="76">
        <f>+MIR_2020!AC97</f>
        <v>0</v>
      </c>
      <c r="AF89" s="76">
        <f>+MIR_2020!AD97</f>
        <v>0</v>
      </c>
      <c r="AG89" s="67">
        <f>+MIR_2020!AE97</f>
        <v>0</v>
      </c>
      <c r="AH89" s="67">
        <f>+MIR_2020!AF97</f>
        <v>0</v>
      </c>
      <c r="AI89" s="67">
        <f>+MIR_2020!AG97</f>
        <v>0</v>
      </c>
      <c r="AJ89" s="67">
        <f>+MIR_2020!AH97</f>
        <v>0</v>
      </c>
      <c r="AK89" s="67">
        <f>+MIR_2020!AN97</f>
        <v>0</v>
      </c>
      <c r="AL89" s="67" t="str">
        <f ca="1">IF(MIR_2020!AO97="","-",IF(AN89="No aplica","-",IF(MIR_2020!AO97="Sin avance","Sin avance",IF(MIR_2020!AO97&lt;&gt;"Sin avance",IFERROR(_xlfn.FORMULATEXT(MIR_2020!AO97),CONCATENATE("=",MIR_2020!AO97)),"0"))))</f>
        <v>-</v>
      </c>
      <c r="AM89" s="67">
        <f>+MIR_2020!AP97</f>
        <v>0</v>
      </c>
      <c r="AN89" s="67">
        <f>+MIR_2020!AQ97</f>
        <v>0</v>
      </c>
      <c r="AO89" s="67">
        <f>+MIR_2020!AR97</f>
        <v>0</v>
      </c>
      <c r="AP89" s="77" t="str">
        <f>IF(MIR_2020!AS97="","-",MIR_2020!AS97)</f>
        <v>-</v>
      </c>
      <c r="AQ89" s="67">
        <f>+MIR_2020!AT97</f>
        <v>0</v>
      </c>
      <c r="AR89" s="67" t="str">
        <f ca="1">+IF(MIR_2020!AU97="","-",IF(AT89="No aplica","-",IF(MIR_2020!AU97="Sin avance","Sin avance",IF(MIR_2020!AU97&lt;&gt;"Sin avance",IFERROR(_xlfn.FORMULATEXT(MIR_2020!AU97),CONCATENATE("=",MIR_2020!AU97)),"0"))))</f>
        <v>-</v>
      </c>
      <c r="AS89" s="67">
        <f>+MIR_2020!AV97</f>
        <v>0</v>
      </c>
      <c r="AT89" s="67">
        <f>+MIR_2020!AW97</f>
        <v>0</v>
      </c>
      <c r="AU89" s="67">
        <f>+MIR_2020!AX97</f>
        <v>0</v>
      </c>
      <c r="AV89" s="77" t="str">
        <f>IF(MIR_2020!AY97="","-",MIR_2020!AY97)</f>
        <v>-</v>
      </c>
      <c r="AW89" s="67">
        <f>+MIR_2020!AZ97</f>
        <v>0</v>
      </c>
      <c r="AX89" s="69" t="str">
        <f ca="1">+IF(MIR_2020!BA97="","-",IF(AZ89="No aplica","-",IF(MIR_2020!BA97="Sin avance","Sin avance",IF(MIR_2020!BA97&lt;&gt;"Sin avance",IFERROR(_xlfn.FORMULATEXT(MIR_2020!BA97),CONCATENATE("=",MIR_2020!BA97)),"0"))))</f>
        <v>-</v>
      </c>
      <c r="AY89" s="67">
        <f>+MIR_2020!BB97</f>
        <v>0</v>
      </c>
      <c r="AZ89" s="67">
        <f>+MIR_2020!BC97</f>
        <v>0</v>
      </c>
      <c r="BA89" s="67">
        <f>+MIR_2020!BD97</f>
        <v>0</v>
      </c>
      <c r="BB89" s="77" t="str">
        <f>IF(MIR_2020!BE97="","-",MIR_2020!BE97)</f>
        <v>-</v>
      </c>
      <c r="BC89" s="67">
        <f>+MIR_2020!BF97</f>
        <v>0</v>
      </c>
      <c r="BD89" s="67" t="str">
        <f ca="1">+IF(MIR_2020!BG97="","-",IF(BF89="No aplica","-",IF(MIR_2020!BG97="Sin avance","Sin avance",IF(MIR_2020!BG97&lt;&gt;"Sin avance",IFERROR(_xlfn.FORMULATEXT(MIR_2020!BG97),CONCATENATE("=",MIR_2020!BG97)),"0"))))</f>
        <v>-</v>
      </c>
      <c r="BE89" s="67">
        <f>+MIR_2020!BH97</f>
        <v>0</v>
      </c>
      <c r="BF89" s="67">
        <f>+MIR_2020!BI97</f>
        <v>0</v>
      </c>
      <c r="BG89" s="67">
        <f>+MIR_2020!BJ97</f>
        <v>0</v>
      </c>
      <c r="BH89" s="77" t="str">
        <f>IF(MIR_2020!BK97="","-",MIR_2020!BK97)</f>
        <v>-</v>
      </c>
      <c r="BI89" s="67">
        <f>+MIR_2020!AH97</f>
        <v>0</v>
      </c>
      <c r="BJ89" s="70" t="str">
        <f ca="1">+IF(MIR_2020!AI97="","-",IF(BL89="No aplica","-",IF(MIR_2020!AI97="Sin avance","Sin avance",IF(MIR_2020!AI97&lt;&gt;"Sin avance",IFERROR(_xlfn.FORMULATEXT(MIR_2020!AI97),CONCATENATE("=",MIR_2020!AI97)),"-"))))</f>
        <v>-</v>
      </c>
      <c r="BK89" s="67">
        <f>+MIR_2020!AJ97</f>
        <v>0</v>
      </c>
      <c r="BL89" s="67">
        <f>+MIR_2020!AK97</f>
        <v>0</v>
      </c>
      <c r="BM89" s="67">
        <f>+MIR_2020!AL97</f>
        <v>0</v>
      </c>
      <c r="BN89" s="77" t="str">
        <f>IF(MIR_2020!AM97="","-",MIR_2020!AM97)</f>
        <v>-</v>
      </c>
      <c r="BO89" s="120" t="str">
        <f>IF(MIR_2020!BL97="","-",MIR_2020!BL97)</f>
        <v>-</v>
      </c>
      <c r="BP89" s="120" t="str">
        <f>IF(MIR_2020!BM97="","-",MIR_2020!BM97)</f>
        <v>-</v>
      </c>
      <c r="BQ89" s="120" t="str">
        <f>IF(MIR_2020!BN97="","-",MIR_2020!BN97)</f>
        <v>-</v>
      </c>
      <c r="BR89" s="120" t="str">
        <f>IF(MIR_2020!BO97="","-",MIR_2020!BO97)</f>
        <v>-</v>
      </c>
      <c r="BS89" s="73" t="str">
        <f>IF(MIR_2020!BP97="","-",MIR_2020!BP97)</f>
        <v>-</v>
      </c>
      <c r="BT89" s="120" t="str">
        <f>IF(MIR_2020!BR97="","-",MIR_2020!BR97)</f>
        <v>-</v>
      </c>
      <c r="BU89" s="120" t="str">
        <f>IF(MIR_2020!BS97="","-",MIR_2020!BS97)</f>
        <v>-</v>
      </c>
      <c r="BV89" s="73" t="str">
        <f>IF(MIR_2020!BT97="","-",MIR_2020!BT97)</f>
        <v>-</v>
      </c>
      <c r="BW89" s="73" t="str">
        <f>IF(MIR_2020!BU97="","-",MIR_2020!BU97)</f>
        <v>-</v>
      </c>
      <c r="BX89" s="73" t="str">
        <f>IF(MIR_2020!BV97="","-",MIR_2020!BV97)</f>
        <v>-</v>
      </c>
      <c r="BY89" s="73" t="str">
        <f>IF(MIR_2020!BW97="","-",MIR_2020!BW97)</f>
        <v>-</v>
      </c>
      <c r="BZ89" s="73" t="str">
        <f>IF(MIR_2020!BX97="","-",MIR_2020!BX97)</f>
        <v>-</v>
      </c>
      <c r="CA89" s="120" t="str">
        <f>IF(MIR_2020!BY97="","-",MIR_2020!BY97)</f>
        <v>-</v>
      </c>
      <c r="CB89" s="120" t="str">
        <f>IF(MIR_2020!BZ97="","-",MIR_2020!BZ97)</f>
        <v>-</v>
      </c>
      <c r="CC89" s="73" t="str">
        <f>IF(MIR_2020!CA97="","-",MIR_2020!CA97)</f>
        <v>-</v>
      </c>
      <c r="CD89" s="73" t="str">
        <f>IF(MIR_2020!CB97="","-",MIR_2020!CB97)</f>
        <v>-</v>
      </c>
      <c r="CE89" s="73" t="str">
        <f>IF(MIR_2020!CC97="","-",MIR_2020!CC97)</f>
        <v>-</v>
      </c>
      <c r="CF89" s="73" t="str">
        <f>IF(MIR_2020!CD97="","-",MIR_2020!CD97)</f>
        <v>-</v>
      </c>
      <c r="CG89" s="73" t="str">
        <f>IF(MIR_2020!CE97="","-",MIR_2020!CE97)</f>
        <v>-</v>
      </c>
      <c r="CH89" s="120" t="str">
        <f>IF(MIR_2020!CF97="","-",MIR_2020!CF97)</f>
        <v>-</v>
      </c>
      <c r="CI89" s="120" t="str">
        <f>IF(MIR_2020!CG97="","-",MIR_2020!CG97)</f>
        <v>-</v>
      </c>
      <c r="CJ89" s="73" t="str">
        <f>IF(MIR_2020!CH97="","-",MIR_2020!CH97)</f>
        <v>-</v>
      </c>
      <c r="CK89" s="73" t="str">
        <f>IF(MIR_2020!CI97="","-",MIR_2020!CI97)</f>
        <v>-</v>
      </c>
      <c r="CL89" s="73" t="str">
        <f>IF(MIR_2020!CJ97="","-",MIR_2020!CJ97)</f>
        <v>-</v>
      </c>
      <c r="CM89" s="73" t="str">
        <f>IF(MIR_2020!CK97="","-",MIR_2020!CK97)</f>
        <v>-</v>
      </c>
      <c r="CN89" s="73" t="str">
        <f>IF(MIR_2020!CL97="","-",MIR_2020!CL97)</f>
        <v>-</v>
      </c>
      <c r="CO89" s="120" t="str">
        <f>IF(MIR_2020!CM97="","-",MIR_2020!CM97)</f>
        <v>-</v>
      </c>
      <c r="CP89" s="120" t="str">
        <f>IF(MIR_2020!CN97="","-",MIR_2020!CN97)</f>
        <v>-</v>
      </c>
      <c r="CQ89" s="73" t="str">
        <f>IF(MIR_2020!CO97="","-",MIR_2020!CO97)</f>
        <v>-</v>
      </c>
      <c r="CR89" s="73" t="str">
        <f>IF(MIR_2020!CP97="","-",MIR_2020!CP97)</f>
        <v>-</v>
      </c>
      <c r="CS89" s="73" t="str">
        <f>IF(MIR_2020!CQ97="","-",MIR_2020!CQ97)</f>
        <v>-</v>
      </c>
      <c r="CT89" s="73" t="str">
        <f>IF(MIR_2020!CR97="","-",MIR_2020!CR97)</f>
        <v>-</v>
      </c>
      <c r="CU89" s="73" t="str">
        <f>IF(MIR_2020!CS97="","-",MIR_2020!CS97)</f>
        <v>-</v>
      </c>
    </row>
    <row r="90" spans="1:99" s="67" customFormat="1" ht="12.75" x14ac:dyDescent="0.3">
      <c r="A90" s="66">
        <f>+VLOOKUP($D90,Catálogos!$A$14:$E$40,5,0)</f>
        <v>2</v>
      </c>
      <c r="B90" s="68" t="str">
        <f>+VLOOKUP(D90,Catálogos!$A$14:$C$40,3,FALSE)</f>
        <v>Promover el pleno ejercicio de los derechos de acceso a la información pública y de protección de datos personales, así como la transparencia y apertura de las instituciones públicas.</v>
      </c>
      <c r="C90" s="68" t="str">
        <f>+VLOOKUP(D90,Catálogos!$A$14:$F$40,6,FALSE)</f>
        <v>Presidencia</v>
      </c>
      <c r="D90" s="67" t="str">
        <f>+MID(MIR_2020!$D$6,1,3)</f>
        <v>170</v>
      </c>
      <c r="E90" s="68" t="str">
        <f>+MID(MIR_2020!$D$6,7,150)</f>
        <v>Dirección General de Comunicación Social y Difusión</v>
      </c>
      <c r="F90" s="67" t="str">
        <f>IF(MIR_2020!B98=0,F89,MIR_2020!B98)</f>
        <v>GOA09</v>
      </c>
      <c r="G90" s="67" t="str">
        <f>IF(MIR_2020!C98=0,G89,MIR_2020!C98)</f>
        <v>Actividad</v>
      </c>
      <c r="H90" s="68" t="str">
        <f>IF(MIR_2020!D98="",H89,MIR_2020!D98)</f>
        <v>2.2 Aplicación de una encuesta institucional de diagnóstico de los instrumentos de comunicación interna y el impacto de sus mensajes entre el personal del Instituto.</v>
      </c>
      <c r="I90" s="68">
        <f>+MIR_2020!E98</f>
        <v>0</v>
      </c>
      <c r="J90" s="68">
        <f>+MIR_2020!F98</f>
        <v>0</v>
      </c>
      <c r="K90" s="68">
        <f>+MIR_2020!G98</f>
        <v>0</v>
      </c>
      <c r="L90" s="68">
        <f>+MIR_2020!H98</f>
        <v>0</v>
      </c>
      <c r="M90" s="68">
        <f>+MIR_2020!I98</f>
        <v>0</v>
      </c>
      <c r="N90" s="68">
        <f>+MIR_2020!J98</f>
        <v>0</v>
      </c>
      <c r="O90" s="68">
        <f>+MIR_2020!K98</f>
        <v>0</v>
      </c>
      <c r="P90" s="68">
        <f>+MIR_2020!L98</f>
        <v>0</v>
      </c>
      <c r="Q90" s="68">
        <f>+MIR_2020!M98</f>
        <v>0</v>
      </c>
      <c r="R90" s="68">
        <f>+MIR_2020!N98</f>
        <v>0</v>
      </c>
      <c r="S90" s="68">
        <f>+MIR_2020!O98</f>
        <v>0</v>
      </c>
      <c r="T90" s="68">
        <f>+MIR_2020!P98</f>
        <v>0</v>
      </c>
      <c r="U90" s="68">
        <f>+MIR_2020!Q98</f>
        <v>0</v>
      </c>
      <c r="V90" s="68" t="str">
        <f>IF(MIR_2020!R98=0,V89,MIR_2020!R98)</f>
        <v>Anual</v>
      </c>
      <c r="W90" s="68" t="str">
        <f>IF(MIR_2020!S98=0,W89,MIR_2020!S98)</f>
        <v>Porcentaje</v>
      </c>
      <c r="X90" s="68">
        <f>+MIR_2020!V98</f>
        <v>0</v>
      </c>
      <c r="Y90" s="68">
        <f>+MIR_2020!W98</f>
        <v>0</v>
      </c>
      <c r="Z90" s="68">
        <f>+MIR_2020!X98</f>
        <v>0</v>
      </c>
      <c r="AA90" s="68" t="str">
        <f>IF(AND(MIR_2020!Y98="",H90=H89),AA89,MIR_2020!Y98)</f>
        <v>Los resultados de la encuesta son obtenidos en tiempo y forma.</v>
      </c>
      <c r="AB90" s="68">
        <f>+MIR_2020!Z98</f>
        <v>0</v>
      </c>
      <c r="AC90" s="68">
        <f>+MIR_2020!AA98</f>
        <v>0</v>
      </c>
      <c r="AD90" s="68">
        <f>+MIR_2020!AB98</f>
        <v>0</v>
      </c>
      <c r="AE90" s="76">
        <f>+MIR_2020!AC98</f>
        <v>0</v>
      </c>
      <c r="AF90" s="76">
        <f>+MIR_2020!AD98</f>
        <v>0</v>
      </c>
      <c r="AG90" s="67">
        <f>+MIR_2020!AE98</f>
        <v>0</v>
      </c>
      <c r="AH90" s="67">
        <f>+MIR_2020!AF98</f>
        <v>0</v>
      </c>
      <c r="AI90" s="67">
        <f>+MIR_2020!AG98</f>
        <v>0</v>
      </c>
      <c r="AJ90" s="67">
        <f>+MIR_2020!AH98</f>
        <v>0</v>
      </c>
      <c r="AK90" s="67">
        <f>+MIR_2020!AN98</f>
        <v>0</v>
      </c>
      <c r="AL90" s="67" t="str">
        <f ca="1">IF(MIR_2020!AO98="","-",IF(AN90="No aplica","-",IF(MIR_2020!AO98="Sin avance","Sin avance",IF(MIR_2020!AO98&lt;&gt;"Sin avance",IFERROR(_xlfn.FORMULATEXT(MIR_2020!AO98),CONCATENATE("=",MIR_2020!AO98)),"0"))))</f>
        <v>-</v>
      </c>
      <c r="AM90" s="67">
        <f>+MIR_2020!AP98</f>
        <v>0</v>
      </c>
      <c r="AN90" s="67">
        <f>+MIR_2020!AQ98</f>
        <v>0</v>
      </c>
      <c r="AO90" s="67">
        <f>+MIR_2020!AR98</f>
        <v>0</v>
      </c>
      <c r="AP90" s="77" t="str">
        <f>IF(MIR_2020!AS98="","-",MIR_2020!AS98)</f>
        <v>-</v>
      </c>
      <c r="AQ90" s="67">
        <f>+MIR_2020!AT98</f>
        <v>0</v>
      </c>
      <c r="AR90" s="67" t="str">
        <f ca="1">+IF(MIR_2020!AU98="","-",IF(AT90="No aplica","-",IF(MIR_2020!AU98="Sin avance","Sin avance",IF(MIR_2020!AU98&lt;&gt;"Sin avance",IFERROR(_xlfn.FORMULATEXT(MIR_2020!AU98),CONCATENATE("=",MIR_2020!AU98)),"0"))))</f>
        <v>-</v>
      </c>
      <c r="AS90" s="67">
        <f>+MIR_2020!AV98</f>
        <v>0</v>
      </c>
      <c r="AT90" s="67">
        <f>+MIR_2020!AW98</f>
        <v>0</v>
      </c>
      <c r="AU90" s="67">
        <f>+MIR_2020!AX98</f>
        <v>0</v>
      </c>
      <c r="AV90" s="77" t="str">
        <f>IF(MIR_2020!AY98="","-",MIR_2020!AY98)</f>
        <v>-</v>
      </c>
      <c r="AW90" s="67">
        <f>+MIR_2020!AZ98</f>
        <v>0</v>
      </c>
      <c r="AX90" s="69" t="str">
        <f ca="1">+IF(MIR_2020!BA98="","-",IF(AZ90="No aplica","-",IF(MIR_2020!BA98="Sin avance","Sin avance",IF(MIR_2020!BA98&lt;&gt;"Sin avance",IFERROR(_xlfn.FORMULATEXT(MIR_2020!BA98),CONCATENATE("=",MIR_2020!BA98)),"0"))))</f>
        <v>-</v>
      </c>
      <c r="AY90" s="67">
        <f>+MIR_2020!BB98</f>
        <v>0</v>
      </c>
      <c r="AZ90" s="67">
        <f>+MIR_2020!BC98</f>
        <v>0</v>
      </c>
      <c r="BA90" s="67">
        <f>+MIR_2020!BD98</f>
        <v>0</v>
      </c>
      <c r="BB90" s="77" t="str">
        <f>IF(MIR_2020!BE98="","-",MIR_2020!BE98)</f>
        <v>-</v>
      </c>
      <c r="BC90" s="67">
        <f>+MIR_2020!BF98</f>
        <v>0</v>
      </c>
      <c r="BD90" s="67" t="str">
        <f ca="1">+IF(MIR_2020!BG98="","-",IF(BF90="No aplica","-",IF(MIR_2020!BG98="Sin avance","Sin avance",IF(MIR_2020!BG98&lt;&gt;"Sin avance",IFERROR(_xlfn.FORMULATEXT(MIR_2020!BG98),CONCATENATE("=",MIR_2020!BG98)),"0"))))</f>
        <v>-</v>
      </c>
      <c r="BE90" s="67">
        <f>+MIR_2020!BH98</f>
        <v>0</v>
      </c>
      <c r="BF90" s="67">
        <f>+MIR_2020!BI98</f>
        <v>0</v>
      </c>
      <c r="BG90" s="67">
        <f>+MIR_2020!BJ98</f>
        <v>0</v>
      </c>
      <c r="BH90" s="77" t="str">
        <f>IF(MIR_2020!BK98="","-",MIR_2020!BK98)</f>
        <v>-</v>
      </c>
      <c r="BI90" s="67">
        <f>+MIR_2020!AH98</f>
        <v>0</v>
      </c>
      <c r="BJ90" s="70" t="str">
        <f ca="1">+IF(MIR_2020!AI98="","-",IF(BL90="No aplica","-",IF(MIR_2020!AI98="Sin avance","Sin avance",IF(MIR_2020!AI98&lt;&gt;"Sin avance",IFERROR(_xlfn.FORMULATEXT(MIR_2020!AI98),CONCATENATE("=",MIR_2020!AI98)),"-"))))</f>
        <v>-</v>
      </c>
      <c r="BK90" s="67">
        <f>+MIR_2020!AJ98</f>
        <v>0</v>
      </c>
      <c r="BL90" s="67">
        <f>+MIR_2020!AK98</f>
        <v>0</v>
      </c>
      <c r="BM90" s="67">
        <f>+MIR_2020!AL98</f>
        <v>0</v>
      </c>
      <c r="BN90" s="77" t="str">
        <f>IF(MIR_2020!AM98="","-",MIR_2020!AM98)</f>
        <v>-</v>
      </c>
      <c r="BO90" s="120" t="str">
        <f>IF(MIR_2020!BL98="","-",MIR_2020!BL98)</f>
        <v>-</v>
      </c>
      <c r="BP90" s="120" t="str">
        <f>IF(MIR_2020!BM98="","-",MIR_2020!BM98)</f>
        <v>-</v>
      </c>
      <c r="BQ90" s="120" t="str">
        <f>IF(MIR_2020!BN98="","-",MIR_2020!BN98)</f>
        <v>-</v>
      </c>
      <c r="BR90" s="120" t="str">
        <f>IF(MIR_2020!BO98="","-",MIR_2020!BO98)</f>
        <v>-</v>
      </c>
      <c r="BS90" s="73" t="str">
        <f>IF(MIR_2020!BP98="","-",MIR_2020!BP98)</f>
        <v>-</v>
      </c>
      <c r="BT90" s="120" t="str">
        <f>IF(MIR_2020!BR98="","-",MIR_2020!BR98)</f>
        <v>-</v>
      </c>
      <c r="BU90" s="120" t="str">
        <f>IF(MIR_2020!BS98="","-",MIR_2020!BS98)</f>
        <v>-</v>
      </c>
      <c r="BV90" s="73" t="str">
        <f>IF(MIR_2020!BT98="","-",MIR_2020!BT98)</f>
        <v>-</v>
      </c>
      <c r="BW90" s="73" t="str">
        <f>IF(MIR_2020!BU98="","-",MIR_2020!BU98)</f>
        <v>-</v>
      </c>
      <c r="BX90" s="73" t="str">
        <f>IF(MIR_2020!BV98="","-",MIR_2020!BV98)</f>
        <v>-</v>
      </c>
      <c r="BY90" s="73" t="str">
        <f>IF(MIR_2020!BW98="","-",MIR_2020!BW98)</f>
        <v>-</v>
      </c>
      <c r="BZ90" s="73" t="str">
        <f>IF(MIR_2020!BX98="","-",MIR_2020!BX98)</f>
        <v>-</v>
      </c>
      <c r="CA90" s="120" t="str">
        <f>IF(MIR_2020!BY98="","-",MIR_2020!BY98)</f>
        <v>-</v>
      </c>
      <c r="CB90" s="120" t="str">
        <f>IF(MIR_2020!BZ98="","-",MIR_2020!BZ98)</f>
        <v>-</v>
      </c>
      <c r="CC90" s="73" t="str">
        <f>IF(MIR_2020!CA98="","-",MIR_2020!CA98)</f>
        <v>-</v>
      </c>
      <c r="CD90" s="73" t="str">
        <f>IF(MIR_2020!CB98="","-",MIR_2020!CB98)</f>
        <v>-</v>
      </c>
      <c r="CE90" s="73" t="str">
        <f>IF(MIR_2020!CC98="","-",MIR_2020!CC98)</f>
        <v>-</v>
      </c>
      <c r="CF90" s="73" t="str">
        <f>IF(MIR_2020!CD98="","-",MIR_2020!CD98)</f>
        <v>-</v>
      </c>
      <c r="CG90" s="73" t="str">
        <f>IF(MIR_2020!CE98="","-",MIR_2020!CE98)</f>
        <v>-</v>
      </c>
      <c r="CH90" s="120" t="str">
        <f>IF(MIR_2020!CF98="","-",MIR_2020!CF98)</f>
        <v>-</v>
      </c>
      <c r="CI90" s="120" t="str">
        <f>IF(MIR_2020!CG98="","-",MIR_2020!CG98)</f>
        <v>-</v>
      </c>
      <c r="CJ90" s="73" t="str">
        <f>IF(MIR_2020!CH98="","-",MIR_2020!CH98)</f>
        <v>-</v>
      </c>
      <c r="CK90" s="73" t="str">
        <f>IF(MIR_2020!CI98="","-",MIR_2020!CI98)</f>
        <v>-</v>
      </c>
      <c r="CL90" s="73" t="str">
        <f>IF(MIR_2020!CJ98="","-",MIR_2020!CJ98)</f>
        <v>-</v>
      </c>
      <c r="CM90" s="73" t="str">
        <f>IF(MIR_2020!CK98="","-",MIR_2020!CK98)</f>
        <v>-</v>
      </c>
      <c r="CN90" s="73" t="str">
        <f>IF(MIR_2020!CL98="","-",MIR_2020!CL98)</f>
        <v>-</v>
      </c>
      <c r="CO90" s="120" t="str">
        <f>IF(MIR_2020!CM98="","-",MIR_2020!CM98)</f>
        <v>-</v>
      </c>
      <c r="CP90" s="120" t="str">
        <f>IF(MIR_2020!CN98="","-",MIR_2020!CN98)</f>
        <v>-</v>
      </c>
      <c r="CQ90" s="73" t="str">
        <f>IF(MIR_2020!CO98="","-",MIR_2020!CO98)</f>
        <v>-</v>
      </c>
      <c r="CR90" s="73" t="str">
        <f>IF(MIR_2020!CP98="","-",MIR_2020!CP98)</f>
        <v>-</v>
      </c>
      <c r="CS90" s="73" t="str">
        <f>IF(MIR_2020!CQ98="","-",MIR_2020!CQ98)</f>
        <v>-</v>
      </c>
      <c r="CT90" s="73" t="str">
        <f>IF(MIR_2020!CR98="","-",MIR_2020!CR98)</f>
        <v>-</v>
      </c>
      <c r="CU90" s="73" t="str">
        <f>IF(MIR_2020!CS98="","-",MIR_2020!CS98)</f>
        <v>-</v>
      </c>
    </row>
    <row r="91" spans="1:99" s="67" customFormat="1" ht="12.75" x14ac:dyDescent="0.3">
      <c r="A91" s="66">
        <f>+VLOOKUP($D91,Catálogos!$A$14:$E$40,5,0)</f>
        <v>2</v>
      </c>
      <c r="B91" s="68" t="str">
        <f>+VLOOKUP(D91,Catálogos!$A$14:$C$40,3,FALSE)</f>
        <v>Promover el pleno ejercicio de los derechos de acceso a la información pública y de protección de datos personales, así como la transparencia y apertura de las instituciones públicas.</v>
      </c>
      <c r="C91" s="68" t="str">
        <f>+VLOOKUP(D91,Catálogos!$A$14:$F$40,6,FALSE)</f>
        <v>Presidencia</v>
      </c>
      <c r="D91" s="67" t="str">
        <f>+MID(MIR_2020!$D$6,1,3)</f>
        <v>170</v>
      </c>
      <c r="E91" s="68" t="str">
        <f>+MID(MIR_2020!$D$6,7,150)</f>
        <v>Dirección General de Comunicación Social y Difusión</v>
      </c>
      <c r="F91" s="67" t="str">
        <f>IF(MIR_2020!B99=0,F90,MIR_2020!B99)</f>
        <v>GOA09</v>
      </c>
      <c r="G91" s="67" t="str">
        <f>IF(MIR_2020!C99=0,G90,MIR_2020!C99)</f>
        <v>Actividad</v>
      </c>
      <c r="H91" s="68" t="str">
        <f>IF(MIR_2020!D99="",H90,MIR_2020!D99)</f>
        <v>2.2 Aplicación de una encuesta institucional de diagnóstico de los instrumentos de comunicación interna y el impacto de sus mensajes entre el personal del Instituto.</v>
      </c>
      <c r="I91" s="68">
        <f>+MIR_2020!E99</f>
        <v>0</v>
      </c>
      <c r="J91" s="68">
        <f>+MIR_2020!F99</f>
        <v>0</v>
      </c>
      <c r="K91" s="68">
        <f>+MIR_2020!G99</f>
        <v>0</v>
      </c>
      <c r="L91" s="68">
        <f>+MIR_2020!H99</f>
        <v>0</v>
      </c>
      <c r="M91" s="68">
        <f>+MIR_2020!I99</f>
        <v>0</v>
      </c>
      <c r="N91" s="68">
        <f>+MIR_2020!J99</f>
        <v>0</v>
      </c>
      <c r="O91" s="68">
        <f>+MIR_2020!K99</f>
        <v>0</v>
      </c>
      <c r="P91" s="68">
        <f>+MIR_2020!L99</f>
        <v>0</v>
      </c>
      <c r="Q91" s="68">
        <f>+MIR_2020!M99</f>
        <v>0</v>
      </c>
      <c r="R91" s="68">
        <f>+MIR_2020!N99</f>
        <v>0</v>
      </c>
      <c r="S91" s="68">
        <f>+MIR_2020!O99</f>
        <v>0</v>
      </c>
      <c r="T91" s="68">
        <f>+MIR_2020!P99</f>
        <v>0</v>
      </c>
      <c r="U91" s="68">
        <f>+MIR_2020!Q99</f>
        <v>0</v>
      </c>
      <c r="V91" s="68" t="str">
        <f>IF(MIR_2020!R99=0,V90,MIR_2020!R99)</f>
        <v>Anual</v>
      </c>
      <c r="W91" s="68" t="str">
        <f>IF(MIR_2020!S99=0,W90,MIR_2020!S99)</f>
        <v>Porcentaje</v>
      </c>
      <c r="X91" s="68">
        <f>+MIR_2020!V99</f>
        <v>0</v>
      </c>
      <c r="Y91" s="68">
        <f>+MIR_2020!W99</f>
        <v>0</v>
      </c>
      <c r="Z91" s="68">
        <f>+MIR_2020!X99</f>
        <v>0</v>
      </c>
      <c r="AA91" s="68" t="str">
        <f>IF(AND(MIR_2020!Y99="",H91=H90),AA90,MIR_2020!Y99)</f>
        <v>Los resultados de la encuesta son obtenidos en tiempo y forma.</v>
      </c>
      <c r="AB91" s="68">
        <f>+MIR_2020!Z99</f>
        <v>0</v>
      </c>
      <c r="AC91" s="68">
        <f>+MIR_2020!AA99</f>
        <v>0</v>
      </c>
      <c r="AD91" s="68">
        <f>+MIR_2020!AB99</f>
        <v>0</v>
      </c>
      <c r="AE91" s="76">
        <f>+MIR_2020!AC99</f>
        <v>0</v>
      </c>
      <c r="AF91" s="76">
        <f>+MIR_2020!AD99</f>
        <v>0</v>
      </c>
      <c r="AG91" s="67">
        <f>+MIR_2020!AE99</f>
        <v>0</v>
      </c>
      <c r="AH91" s="67">
        <f>+MIR_2020!AF99</f>
        <v>0</v>
      </c>
      <c r="AI91" s="67">
        <f>+MIR_2020!AG99</f>
        <v>0</v>
      </c>
      <c r="AJ91" s="67">
        <f>+MIR_2020!AH99</f>
        <v>0</v>
      </c>
      <c r="AK91" s="67">
        <f>+MIR_2020!AN99</f>
        <v>0</v>
      </c>
      <c r="AL91" s="67" t="str">
        <f ca="1">IF(MIR_2020!AO99="","-",IF(AN91="No aplica","-",IF(MIR_2020!AO99="Sin avance","Sin avance",IF(MIR_2020!AO99&lt;&gt;"Sin avance",IFERROR(_xlfn.FORMULATEXT(MIR_2020!AO99),CONCATENATE("=",MIR_2020!AO99)),"0"))))</f>
        <v>-</v>
      </c>
      <c r="AM91" s="67">
        <f>+MIR_2020!AP99</f>
        <v>0</v>
      </c>
      <c r="AN91" s="67">
        <f>+MIR_2020!AQ99</f>
        <v>0</v>
      </c>
      <c r="AO91" s="67">
        <f>+MIR_2020!AR99</f>
        <v>0</v>
      </c>
      <c r="AP91" s="77" t="str">
        <f>IF(MIR_2020!AS99="","-",MIR_2020!AS99)</f>
        <v>-</v>
      </c>
      <c r="AQ91" s="67">
        <f>+MIR_2020!AT99</f>
        <v>0</v>
      </c>
      <c r="AR91" s="67" t="str">
        <f ca="1">+IF(MIR_2020!AU99="","-",IF(AT91="No aplica","-",IF(MIR_2020!AU99="Sin avance","Sin avance",IF(MIR_2020!AU99&lt;&gt;"Sin avance",IFERROR(_xlfn.FORMULATEXT(MIR_2020!AU99),CONCATENATE("=",MIR_2020!AU99)),"0"))))</f>
        <v>-</v>
      </c>
      <c r="AS91" s="67">
        <f>+MIR_2020!AV99</f>
        <v>0</v>
      </c>
      <c r="AT91" s="67">
        <f>+MIR_2020!AW99</f>
        <v>0</v>
      </c>
      <c r="AU91" s="67">
        <f>+MIR_2020!AX99</f>
        <v>0</v>
      </c>
      <c r="AV91" s="77" t="str">
        <f>IF(MIR_2020!AY99="","-",MIR_2020!AY99)</f>
        <v>-</v>
      </c>
      <c r="AW91" s="67">
        <f>+MIR_2020!AZ99</f>
        <v>0</v>
      </c>
      <c r="AX91" s="69" t="str">
        <f ca="1">+IF(MIR_2020!BA99="","-",IF(AZ91="No aplica","-",IF(MIR_2020!BA99="Sin avance","Sin avance",IF(MIR_2020!BA99&lt;&gt;"Sin avance",IFERROR(_xlfn.FORMULATEXT(MIR_2020!BA99),CONCATENATE("=",MIR_2020!BA99)),"0"))))</f>
        <v>-</v>
      </c>
      <c r="AY91" s="67">
        <f>+MIR_2020!BB99</f>
        <v>0</v>
      </c>
      <c r="AZ91" s="67">
        <f>+MIR_2020!BC99</f>
        <v>0</v>
      </c>
      <c r="BA91" s="67">
        <f>+MIR_2020!BD99</f>
        <v>0</v>
      </c>
      <c r="BB91" s="77" t="str">
        <f>IF(MIR_2020!BE99="","-",MIR_2020!BE99)</f>
        <v>-</v>
      </c>
      <c r="BC91" s="67">
        <f>+MIR_2020!BF99</f>
        <v>0</v>
      </c>
      <c r="BD91" s="67" t="str">
        <f ca="1">+IF(MIR_2020!BG99="","-",IF(BF91="No aplica","-",IF(MIR_2020!BG99="Sin avance","Sin avance",IF(MIR_2020!BG99&lt;&gt;"Sin avance",IFERROR(_xlfn.FORMULATEXT(MIR_2020!BG99),CONCATENATE("=",MIR_2020!BG99)),"0"))))</f>
        <v>-</v>
      </c>
      <c r="BE91" s="67">
        <f>+MIR_2020!BH99</f>
        <v>0</v>
      </c>
      <c r="BF91" s="67">
        <f>+MIR_2020!BI99</f>
        <v>0</v>
      </c>
      <c r="BG91" s="67">
        <f>+MIR_2020!BJ99</f>
        <v>0</v>
      </c>
      <c r="BH91" s="77" t="str">
        <f>IF(MIR_2020!BK99="","-",MIR_2020!BK99)</f>
        <v>-</v>
      </c>
      <c r="BI91" s="67">
        <f>+MIR_2020!AH99</f>
        <v>0</v>
      </c>
      <c r="BJ91" s="70" t="str">
        <f ca="1">+IF(MIR_2020!AI99="","-",IF(BL91="No aplica","-",IF(MIR_2020!AI99="Sin avance","Sin avance",IF(MIR_2020!AI99&lt;&gt;"Sin avance",IFERROR(_xlfn.FORMULATEXT(MIR_2020!AI99),CONCATENATE("=",MIR_2020!AI99)),"-"))))</f>
        <v>-</v>
      </c>
      <c r="BK91" s="67">
        <f>+MIR_2020!AJ99</f>
        <v>0</v>
      </c>
      <c r="BL91" s="67">
        <f>+MIR_2020!AK99</f>
        <v>0</v>
      </c>
      <c r="BM91" s="67">
        <f>+MIR_2020!AL99</f>
        <v>0</v>
      </c>
      <c r="BN91" s="77" t="str">
        <f>IF(MIR_2020!AM99="","-",MIR_2020!AM99)</f>
        <v>-</v>
      </c>
      <c r="BO91" s="120" t="str">
        <f>IF(MIR_2020!BL99="","-",MIR_2020!BL99)</f>
        <v>-</v>
      </c>
      <c r="BP91" s="120" t="str">
        <f>IF(MIR_2020!BM99="","-",MIR_2020!BM99)</f>
        <v>-</v>
      </c>
      <c r="BQ91" s="120" t="str">
        <f>IF(MIR_2020!BN99="","-",MIR_2020!BN99)</f>
        <v>-</v>
      </c>
      <c r="BR91" s="120" t="str">
        <f>IF(MIR_2020!BO99="","-",MIR_2020!BO99)</f>
        <v>-</v>
      </c>
      <c r="BS91" s="73" t="str">
        <f>IF(MIR_2020!BP99="","-",MIR_2020!BP99)</f>
        <v>-</v>
      </c>
      <c r="BT91" s="120" t="str">
        <f>IF(MIR_2020!BR99="","-",MIR_2020!BR99)</f>
        <v>-</v>
      </c>
      <c r="BU91" s="120" t="str">
        <f>IF(MIR_2020!BS99="","-",MIR_2020!BS99)</f>
        <v>-</v>
      </c>
      <c r="BV91" s="73" t="str">
        <f>IF(MIR_2020!BT99="","-",MIR_2020!BT99)</f>
        <v>-</v>
      </c>
      <c r="BW91" s="73" t="str">
        <f>IF(MIR_2020!BU99="","-",MIR_2020!BU99)</f>
        <v>-</v>
      </c>
      <c r="BX91" s="73" t="str">
        <f>IF(MIR_2020!BV99="","-",MIR_2020!BV99)</f>
        <v>-</v>
      </c>
      <c r="BY91" s="73" t="str">
        <f>IF(MIR_2020!BW99="","-",MIR_2020!BW99)</f>
        <v>-</v>
      </c>
      <c r="BZ91" s="73" t="str">
        <f>IF(MIR_2020!BX99="","-",MIR_2020!BX99)</f>
        <v>-</v>
      </c>
      <c r="CA91" s="120" t="str">
        <f>IF(MIR_2020!BY99="","-",MIR_2020!BY99)</f>
        <v>-</v>
      </c>
      <c r="CB91" s="120" t="str">
        <f>IF(MIR_2020!BZ99="","-",MIR_2020!BZ99)</f>
        <v>-</v>
      </c>
      <c r="CC91" s="73" t="str">
        <f>IF(MIR_2020!CA99="","-",MIR_2020!CA99)</f>
        <v>-</v>
      </c>
      <c r="CD91" s="73" t="str">
        <f>IF(MIR_2020!CB99="","-",MIR_2020!CB99)</f>
        <v>-</v>
      </c>
      <c r="CE91" s="73" t="str">
        <f>IF(MIR_2020!CC99="","-",MIR_2020!CC99)</f>
        <v>-</v>
      </c>
      <c r="CF91" s="73" t="str">
        <f>IF(MIR_2020!CD99="","-",MIR_2020!CD99)</f>
        <v>-</v>
      </c>
      <c r="CG91" s="73" t="str">
        <f>IF(MIR_2020!CE99="","-",MIR_2020!CE99)</f>
        <v>-</v>
      </c>
      <c r="CH91" s="120" t="str">
        <f>IF(MIR_2020!CF99="","-",MIR_2020!CF99)</f>
        <v>-</v>
      </c>
      <c r="CI91" s="120" t="str">
        <f>IF(MIR_2020!CG99="","-",MIR_2020!CG99)</f>
        <v>-</v>
      </c>
      <c r="CJ91" s="73" t="str">
        <f>IF(MIR_2020!CH99="","-",MIR_2020!CH99)</f>
        <v>-</v>
      </c>
      <c r="CK91" s="73" t="str">
        <f>IF(MIR_2020!CI99="","-",MIR_2020!CI99)</f>
        <v>-</v>
      </c>
      <c r="CL91" s="73" t="str">
        <f>IF(MIR_2020!CJ99="","-",MIR_2020!CJ99)</f>
        <v>-</v>
      </c>
      <c r="CM91" s="73" t="str">
        <f>IF(MIR_2020!CK99="","-",MIR_2020!CK99)</f>
        <v>-</v>
      </c>
      <c r="CN91" s="73" t="str">
        <f>IF(MIR_2020!CL99="","-",MIR_2020!CL99)</f>
        <v>-</v>
      </c>
      <c r="CO91" s="120" t="str">
        <f>IF(MIR_2020!CM99="","-",MIR_2020!CM99)</f>
        <v>-</v>
      </c>
      <c r="CP91" s="120" t="str">
        <f>IF(MIR_2020!CN99="","-",MIR_2020!CN99)</f>
        <v>-</v>
      </c>
      <c r="CQ91" s="73" t="str">
        <f>IF(MIR_2020!CO99="","-",MIR_2020!CO99)</f>
        <v>-</v>
      </c>
      <c r="CR91" s="73" t="str">
        <f>IF(MIR_2020!CP99="","-",MIR_2020!CP99)</f>
        <v>-</v>
      </c>
      <c r="CS91" s="73" t="str">
        <f>IF(MIR_2020!CQ99="","-",MIR_2020!CQ99)</f>
        <v>-</v>
      </c>
      <c r="CT91" s="73" t="str">
        <f>IF(MIR_2020!CR99="","-",MIR_2020!CR99)</f>
        <v>-</v>
      </c>
      <c r="CU91" s="73" t="str">
        <f>IF(MIR_2020!CS99="","-",MIR_2020!CS99)</f>
        <v>-</v>
      </c>
    </row>
    <row r="92" spans="1:99" s="67" customFormat="1" ht="12.75" x14ac:dyDescent="0.3">
      <c r="A92" s="66">
        <f>+VLOOKUP($D92,Catálogos!$A$14:$E$40,5,0)</f>
        <v>2</v>
      </c>
      <c r="B92" s="68" t="str">
        <f>+VLOOKUP(D92,Catálogos!$A$14:$C$40,3,FALSE)</f>
        <v>Promover el pleno ejercicio de los derechos de acceso a la información pública y de protección de datos personales, así como la transparencia y apertura de las instituciones públicas.</v>
      </c>
      <c r="C92" s="68" t="str">
        <f>+VLOOKUP(D92,Catálogos!$A$14:$F$40,6,FALSE)</f>
        <v>Presidencia</v>
      </c>
      <c r="D92" s="67" t="str">
        <f>+MID(MIR_2020!$D$6,1,3)</f>
        <v>170</v>
      </c>
      <c r="E92" s="68" t="str">
        <f>+MID(MIR_2020!$D$6,7,150)</f>
        <v>Dirección General de Comunicación Social y Difusión</v>
      </c>
      <c r="F92" s="67" t="str">
        <f>IF(MIR_2020!B100=0,F91,MIR_2020!B100)</f>
        <v>GOA09</v>
      </c>
      <c r="G92" s="67" t="str">
        <f>IF(MIR_2020!C100=0,G91,MIR_2020!C100)</f>
        <v>Actividad</v>
      </c>
      <c r="H92" s="68" t="str">
        <f>IF(MIR_2020!D100="",H91,MIR_2020!D100)</f>
        <v>2.2 Aplicación de una encuesta institucional de diagnóstico de los instrumentos de comunicación interna y el impacto de sus mensajes entre el personal del Instituto.</v>
      </c>
      <c r="I92" s="68">
        <f>+MIR_2020!E100</f>
        <v>0</v>
      </c>
      <c r="J92" s="68">
        <f>+MIR_2020!F100</f>
        <v>0</v>
      </c>
      <c r="K92" s="68">
        <f>+MIR_2020!G100</f>
        <v>0</v>
      </c>
      <c r="L92" s="68">
        <f>+MIR_2020!H100</f>
        <v>0</v>
      </c>
      <c r="M92" s="68">
        <f>+MIR_2020!I100</f>
        <v>0</v>
      </c>
      <c r="N92" s="68">
        <f>+MIR_2020!J100</f>
        <v>0</v>
      </c>
      <c r="O92" s="68">
        <f>+MIR_2020!K100</f>
        <v>0</v>
      </c>
      <c r="P92" s="68">
        <f>+MIR_2020!L100</f>
        <v>0</v>
      </c>
      <c r="Q92" s="68">
        <f>+MIR_2020!M100</f>
        <v>0</v>
      </c>
      <c r="R92" s="68">
        <f>+MIR_2020!N100</f>
        <v>0</v>
      </c>
      <c r="S92" s="68">
        <f>+MIR_2020!O100</f>
        <v>0</v>
      </c>
      <c r="T92" s="68">
        <f>+MIR_2020!P100</f>
        <v>0</v>
      </c>
      <c r="U92" s="68">
        <f>+MIR_2020!Q100</f>
        <v>0</v>
      </c>
      <c r="V92" s="68" t="str">
        <f>IF(MIR_2020!R100=0,V91,MIR_2020!R100)</f>
        <v>Anual</v>
      </c>
      <c r="W92" s="68" t="str">
        <f>IF(MIR_2020!S100=0,W91,MIR_2020!S100)</f>
        <v>Porcentaje</v>
      </c>
      <c r="X92" s="68">
        <f>+MIR_2020!V100</f>
        <v>0</v>
      </c>
      <c r="Y92" s="68">
        <f>+MIR_2020!W100</f>
        <v>0</v>
      </c>
      <c r="Z92" s="68">
        <f>+MIR_2020!X100</f>
        <v>0</v>
      </c>
      <c r="AA92" s="68" t="str">
        <f>IF(AND(MIR_2020!Y100="",H92=H91),AA91,MIR_2020!Y100)</f>
        <v>Los resultados de la encuesta son obtenidos en tiempo y forma.</v>
      </c>
      <c r="AB92" s="68">
        <f>+MIR_2020!Z100</f>
        <v>0</v>
      </c>
      <c r="AC92" s="68">
        <f>+MIR_2020!AA100</f>
        <v>0</v>
      </c>
      <c r="AD92" s="68">
        <f>+MIR_2020!AB100</f>
        <v>0</v>
      </c>
      <c r="AE92" s="76">
        <f>+MIR_2020!AC100</f>
        <v>0</v>
      </c>
      <c r="AF92" s="76">
        <f>+MIR_2020!AD100</f>
        <v>0</v>
      </c>
      <c r="AG92" s="67">
        <f>+MIR_2020!AE100</f>
        <v>0</v>
      </c>
      <c r="AH92" s="67">
        <f>+MIR_2020!AF100</f>
        <v>0</v>
      </c>
      <c r="AI92" s="67">
        <f>+MIR_2020!AG100</f>
        <v>0</v>
      </c>
      <c r="AJ92" s="67">
        <f>+MIR_2020!AH100</f>
        <v>0</v>
      </c>
      <c r="AK92" s="67">
        <f>+MIR_2020!AN100</f>
        <v>0</v>
      </c>
      <c r="AL92" s="67" t="str">
        <f ca="1">IF(MIR_2020!AO100="","-",IF(AN92="No aplica","-",IF(MIR_2020!AO100="Sin avance","Sin avance",IF(MIR_2020!AO100&lt;&gt;"Sin avance",IFERROR(_xlfn.FORMULATEXT(MIR_2020!AO100),CONCATENATE("=",MIR_2020!AO100)),"0"))))</f>
        <v>-</v>
      </c>
      <c r="AM92" s="67">
        <f>+MIR_2020!AP100</f>
        <v>0</v>
      </c>
      <c r="AN92" s="67">
        <f>+MIR_2020!AQ100</f>
        <v>0</v>
      </c>
      <c r="AO92" s="67">
        <f>+MIR_2020!AR100</f>
        <v>0</v>
      </c>
      <c r="AP92" s="77" t="str">
        <f>IF(MIR_2020!AS100="","-",MIR_2020!AS100)</f>
        <v>-</v>
      </c>
      <c r="AQ92" s="67">
        <f>+MIR_2020!AT100</f>
        <v>0</v>
      </c>
      <c r="AR92" s="67" t="str">
        <f ca="1">+IF(MIR_2020!AU100="","-",IF(AT92="No aplica","-",IF(MIR_2020!AU100="Sin avance","Sin avance",IF(MIR_2020!AU100&lt;&gt;"Sin avance",IFERROR(_xlfn.FORMULATEXT(MIR_2020!AU100),CONCATENATE("=",MIR_2020!AU100)),"0"))))</f>
        <v>-</v>
      </c>
      <c r="AS92" s="67">
        <f>+MIR_2020!AV100</f>
        <v>0</v>
      </c>
      <c r="AT92" s="67">
        <f>+MIR_2020!AW100</f>
        <v>0</v>
      </c>
      <c r="AU92" s="67">
        <f>+MIR_2020!AX100</f>
        <v>0</v>
      </c>
      <c r="AV92" s="77" t="str">
        <f>IF(MIR_2020!AY100="","-",MIR_2020!AY100)</f>
        <v>-</v>
      </c>
      <c r="AW92" s="67">
        <f>+MIR_2020!AZ100</f>
        <v>0</v>
      </c>
      <c r="AX92" s="69" t="str">
        <f ca="1">+IF(MIR_2020!BA100="","-",IF(AZ92="No aplica","-",IF(MIR_2020!BA100="Sin avance","Sin avance",IF(MIR_2020!BA100&lt;&gt;"Sin avance",IFERROR(_xlfn.FORMULATEXT(MIR_2020!BA100),CONCATENATE("=",MIR_2020!BA100)),"0"))))</f>
        <v>-</v>
      </c>
      <c r="AY92" s="67">
        <f>+MIR_2020!BB100</f>
        <v>0</v>
      </c>
      <c r="AZ92" s="67">
        <f>+MIR_2020!BC100</f>
        <v>0</v>
      </c>
      <c r="BA92" s="67">
        <f>+MIR_2020!BD100</f>
        <v>0</v>
      </c>
      <c r="BB92" s="77" t="str">
        <f>IF(MIR_2020!BE100="","-",MIR_2020!BE100)</f>
        <v>-</v>
      </c>
      <c r="BC92" s="67">
        <f>+MIR_2020!BF100</f>
        <v>0</v>
      </c>
      <c r="BD92" s="67" t="str">
        <f ca="1">+IF(MIR_2020!BG100="","-",IF(BF92="No aplica","-",IF(MIR_2020!BG100="Sin avance","Sin avance",IF(MIR_2020!BG100&lt;&gt;"Sin avance",IFERROR(_xlfn.FORMULATEXT(MIR_2020!BG100),CONCATENATE("=",MIR_2020!BG100)),"0"))))</f>
        <v>-</v>
      </c>
      <c r="BE92" s="67">
        <f>+MIR_2020!BH100</f>
        <v>0</v>
      </c>
      <c r="BF92" s="67">
        <f>+MIR_2020!BI100</f>
        <v>0</v>
      </c>
      <c r="BG92" s="67">
        <f>+MIR_2020!BJ100</f>
        <v>0</v>
      </c>
      <c r="BH92" s="77" t="str">
        <f>IF(MIR_2020!BK100="","-",MIR_2020!BK100)</f>
        <v>-</v>
      </c>
      <c r="BI92" s="67">
        <f>+MIR_2020!AH100</f>
        <v>0</v>
      </c>
      <c r="BJ92" s="70" t="str">
        <f ca="1">+IF(MIR_2020!AI100="","-",IF(BL92="No aplica","-",IF(MIR_2020!AI100="Sin avance","Sin avance",IF(MIR_2020!AI100&lt;&gt;"Sin avance",IFERROR(_xlfn.FORMULATEXT(MIR_2020!AI100),CONCATENATE("=",MIR_2020!AI100)),"-"))))</f>
        <v>-</v>
      </c>
      <c r="BK92" s="67">
        <f>+MIR_2020!AJ100</f>
        <v>0</v>
      </c>
      <c r="BL92" s="67">
        <f>+MIR_2020!AK100</f>
        <v>0</v>
      </c>
      <c r="BM92" s="67">
        <f>+MIR_2020!AL100</f>
        <v>0</v>
      </c>
      <c r="BN92" s="77" t="str">
        <f>IF(MIR_2020!AM100="","-",MIR_2020!AM100)</f>
        <v>-</v>
      </c>
      <c r="BO92" s="120" t="str">
        <f>IF(MIR_2020!BL100="","-",MIR_2020!BL100)</f>
        <v>-</v>
      </c>
      <c r="BP92" s="120" t="str">
        <f>IF(MIR_2020!BM100="","-",MIR_2020!BM100)</f>
        <v>-</v>
      </c>
      <c r="BQ92" s="120" t="str">
        <f>IF(MIR_2020!BN100="","-",MIR_2020!BN100)</f>
        <v>-</v>
      </c>
      <c r="BR92" s="120" t="str">
        <f>IF(MIR_2020!BO100="","-",MIR_2020!BO100)</f>
        <v>-</v>
      </c>
      <c r="BS92" s="73" t="str">
        <f>IF(MIR_2020!BP100="","-",MIR_2020!BP100)</f>
        <v>-</v>
      </c>
      <c r="BT92" s="120" t="str">
        <f>IF(MIR_2020!BR100="","-",MIR_2020!BR100)</f>
        <v>-</v>
      </c>
      <c r="BU92" s="120" t="str">
        <f>IF(MIR_2020!BS100="","-",MIR_2020!BS100)</f>
        <v>-</v>
      </c>
      <c r="BV92" s="73" t="str">
        <f>IF(MIR_2020!BT100="","-",MIR_2020!BT100)</f>
        <v>-</v>
      </c>
      <c r="BW92" s="73" t="str">
        <f>IF(MIR_2020!BU100="","-",MIR_2020!BU100)</f>
        <v>-</v>
      </c>
      <c r="BX92" s="73" t="str">
        <f>IF(MIR_2020!BV100="","-",MIR_2020!BV100)</f>
        <v>-</v>
      </c>
      <c r="BY92" s="73" t="str">
        <f>IF(MIR_2020!BW100="","-",MIR_2020!BW100)</f>
        <v>-</v>
      </c>
      <c r="BZ92" s="73" t="str">
        <f>IF(MIR_2020!BX100="","-",MIR_2020!BX100)</f>
        <v>-</v>
      </c>
      <c r="CA92" s="120" t="str">
        <f>IF(MIR_2020!BY100="","-",MIR_2020!BY100)</f>
        <v>-</v>
      </c>
      <c r="CB92" s="120" t="str">
        <f>IF(MIR_2020!BZ100="","-",MIR_2020!BZ100)</f>
        <v>-</v>
      </c>
      <c r="CC92" s="73" t="str">
        <f>IF(MIR_2020!CA100="","-",MIR_2020!CA100)</f>
        <v>-</v>
      </c>
      <c r="CD92" s="73" t="str">
        <f>IF(MIR_2020!CB100="","-",MIR_2020!CB100)</f>
        <v>-</v>
      </c>
      <c r="CE92" s="73" t="str">
        <f>IF(MIR_2020!CC100="","-",MIR_2020!CC100)</f>
        <v>-</v>
      </c>
      <c r="CF92" s="73" t="str">
        <f>IF(MIR_2020!CD100="","-",MIR_2020!CD100)</f>
        <v>-</v>
      </c>
      <c r="CG92" s="73" t="str">
        <f>IF(MIR_2020!CE100="","-",MIR_2020!CE100)</f>
        <v>-</v>
      </c>
      <c r="CH92" s="120" t="str">
        <f>IF(MIR_2020!CF100="","-",MIR_2020!CF100)</f>
        <v>-</v>
      </c>
      <c r="CI92" s="120" t="str">
        <f>IF(MIR_2020!CG100="","-",MIR_2020!CG100)</f>
        <v>-</v>
      </c>
      <c r="CJ92" s="73" t="str">
        <f>IF(MIR_2020!CH100="","-",MIR_2020!CH100)</f>
        <v>-</v>
      </c>
      <c r="CK92" s="73" t="str">
        <f>IF(MIR_2020!CI100="","-",MIR_2020!CI100)</f>
        <v>-</v>
      </c>
      <c r="CL92" s="73" t="str">
        <f>IF(MIR_2020!CJ100="","-",MIR_2020!CJ100)</f>
        <v>-</v>
      </c>
      <c r="CM92" s="73" t="str">
        <f>IF(MIR_2020!CK100="","-",MIR_2020!CK100)</f>
        <v>-</v>
      </c>
      <c r="CN92" s="73" t="str">
        <f>IF(MIR_2020!CL100="","-",MIR_2020!CL100)</f>
        <v>-</v>
      </c>
      <c r="CO92" s="120" t="str">
        <f>IF(MIR_2020!CM100="","-",MIR_2020!CM100)</f>
        <v>-</v>
      </c>
      <c r="CP92" s="120" t="str">
        <f>IF(MIR_2020!CN100="","-",MIR_2020!CN100)</f>
        <v>-</v>
      </c>
      <c r="CQ92" s="73" t="str">
        <f>IF(MIR_2020!CO100="","-",MIR_2020!CO100)</f>
        <v>-</v>
      </c>
      <c r="CR92" s="73" t="str">
        <f>IF(MIR_2020!CP100="","-",MIR_2020!CP100)</f>
        <v>-</v>
      </c>
      <c r="CS92" s="73" t="str">
        <f>IF(MIR_2020!CQ100="","-",MIR_2020!CQ100)</f>
        <v>-</v>
      </c>
      <c r="CT92" s="73" t="str">
        <f>IF(MIR_2020!CR100="","-",MIR_2020!CR100)</f>
        <v>-</v>
      </c>
      <c r="CU92" s="73" t="str">
        <f>IF(MIR_2020!CS100="","-",MIR_2020!CS100)</f>
        <v>-</v>
      </c>
    </row>
    <row r="93" spans="1:99" s="67" customFormat="1" ht="12.75" x14ac:dyDescent="0.3">
      <c r="A93" s="66">
        <f>+VLOOKUP($D93,Catálogos!$A$14:$E$40,5,0)</f>
        <v>2</v>
      </c>
      <c r="B93" s="68" t="str">
        <f>+VLOOKUP(D93,Catálogos!$A$14:$C$40,3,FALSE)</f>
        <v>Promover el pleno ejercicio de los derechos de acceso a la información pública y de protección de datos personales, así como la transparencia y apertura de las instituciones públicas.</v>
      </c>
      <c r="C93" s="68" t="str">
        <f>+VLOOKUP(D93,Catálogos!$A$14:$F$40,6,FALSE)</f>
        <v>Presidencia</v>
      </c>
      <c r="D93" s="67" t="str">
        <f>+MID(MIR_2020!$D$6,1,3)</f>
        <v>170</v>
      </c>
      <c r="E93" s="68" t="str">
        <f>+MID(MIR_2020!$D$6,7,150)</f>
        <v>Dirección General de Comunicación Social y Difusión</v>
      </c>
      <c r="F93" s="67" t="str">
        <f>IF(MIR_2020!B101=0,F92,MIR_2020!B101)</f>
        <v>GOA09</v>
      </c>
      <c r="G93" s="67" t="str">
        <f>IF(MIR_2020!C101=0,G92,MIR_2020!C101)</f>
        <v>Actividad</v>
      </c>
      <c r="H93" s="68" t="str">
        <f>IF(MIR_2020!D101="",H92,MIR_2020!D101)</f>
        <v>2.2 Aplicación de una encuesta institucional de diagnóstico de los instrumentos de comunicación interna y el impacto de sus mensajes entre el personal del Instituto.</v>
      </c>
      <c r="I93" s="68">
        <f>+MIR_2020!E101</f>
        <v>0</v>
      </c>
      <c r="J93" s="68">
        <f>+MIR_2020!F101</f>
        <v>0</v>
      </c>
      <c r="K93" s="68">
        <f>+MIR_2020!G101</f>
        <v>0</v>
      </c>
      <c r="L93" s="68">
        <f>+MIR_2020!H101</f>
        <v>0</v>
      </c>
      <c r="M93" s="68">
        <f>+MIR_2020!I101</f>
        <v>0</v>
      </c>
      <c r="N93" s="68">
        <f>+MIR_2020!J101</f>
        <v>0</v>
      </c>
      <c r="O93" s="68">
        <f>+MIR_2020!K101</f>
        <v>0</v>
      </c>
      <c r="P93" s="68">
        <f>+MIR_2020!L101</f>
        <v>0</v>
      </c>
      <c r="Q93" s="68">
        <f>+MIR_2020!M101</f>
        <v>0</v>
      </c>
      <c r="R93" s="68">
        <f>+MIR_2020!N101</f>
        <v>0</v>
      </c>
      <c r="S93" s="68">
        <f>+MIR_2020!O101</f>
        <v>0</v>
      </c>
      <c r="T93" s="68">
        <f>+MIR_2020!P101</f>
        <v>0</v>
      </c>
      <c r="U93" s="68">
        <f>+MIR_2020!Q101</f>
        <v>0</v>
      </c>
      <c r="V93" s="68" t="str">
        <f>IF(MIR_2020!R101=0,V92,MIR_2020!R101)</f>
        <v>Anual</v>
      </c>
      <c r="W93" s="68" t="str">
        <f>IF(MIR_2020!S101=0,W92,MIR_2020!S101)</f>
        <v>Porcentaje</v>
      </c>
      <c r="X93" s="68">
        <f>+MIR_2020!V101</f>
        <v>0</v>
      </c>
      <c r="Y93" s="68">
        <f>+MIR_2020!W101</f>
        <v>0</v>
      </c>
      <c r="Z93" s="68">
        <f>+MIR_2020!X101</f>
        <v>0</v>
      </c>
      <c r="AA93" s="68" t="str">
        <f>IF(AND(MIR_2020!Y101="",H93=H92),AA92,MIR_2020!Y101)</f>
        <v>Los resultados de la encuesta son obtenidos en tiempo y forma.</v>
      </c>
      <c r="AB93" s="68">
        <f>+MIR_2020!Z101</f>
        <v>0</v>
      </c>
      <c r="AC93" s="68">
        <f>+MIR_2020!AA101</f>
        <v>0</v>
      </c>
      <c r="AD93" s="68">
        <f>+MIR_2020!AB101</f>
        <v>0</v>
      </c>
      <c r="AE93" s="76">
        <f>+MIR_2020!AC101</f>
        <v>0</v>
      </c>
      <c r="AF93" s="76">
        <f>+MIR_2020!AD101</f>
        <v>0</v>
      </c>
      <c r="AG93" s="67">
        <f>+MIR_2020!AE101</f>
        <v>0</v>
      </c>
      <c r="AH93" s="67">
        <f>+MIR_2020!AF101</f>
        <v>0</v>
      </c>
      <c r="AI93" s="67">
        <f>+MIR_2020!AG101</f>
        <v>0</v>
      </c>
      <c r="AJ93" s="67">
        <f>+MIR_2020!AH101</f>
        <v>0</v>
      </c>
      <c r="AK93" s="67">
        <f>+MIR_2020!AN101</f>
        <v>0</v>
      </c>
      <c r="AL93" s="67" t="str">
        <f ca="1">IF(MIR_2020!AO101="","-",IF(AN93="No aplica","-",IF(MIR_2020!AO101="Sin avance","Sin avance",IF(MIR_2020!AO101&lt;&gt;"Sin avance",IFERROR(_xlfn.FORMULATEXT(MIR_2020!AO101),CONCATENATE("=",MIR_2020!AO101)),"0"))))</f>
        <v>-</v>
      </c>
      <c r="AM93" s="67">
        <f>+MIR_2020!AP101</f>
        <v>0</v>
      </c>
      <c r="AN93" s="67">
        <f>+MIR_2020!AQ101</f>
        <v>0</v>
      </c>
      <c r="AO93" s="67">
        <f>+MIR_2020!AR101</f>
        <v>0</v>
      </c>
      <c r="AP93" s="77" t="str">
        <f>IF(MIR_2020!AS101="","-",MIR_2020!AS101)</f>
        <v>-</v>
      </c>
      <c r="AQ93" s="67">
        <f>+MIR_2020!AT101</f>
        <v>0</v>
      </c>
      <c r="AR93" s="67" t="str">
        <f ca="1">+IF(MIR_2020!AU101="","-",IF(AT93="No aplica","-",IF(MIR_2020!AU101="Sin avance","Sin avance",IF(MIR_2020!AU101&lt;&gt;"Sin avance",IFERROR(_xlfn.FORMULATEXT(MIR_2020!AU101),CONCATENATE("=",MIR_2020!AU101)),"0"))))</f>
        <v>-</v>
      </c>
      <c r="AS93" s="67">
        <f>+MIR_2020!AV101</f>
        <v>0</v>
      </c>
      <c r="AT93" s="67">
        <f>+MIR_2020!AW101</f>
        <v>0</v>
      </c>
      <c r="AU93" s="67">
        <f>+MIR_2020!AX101</f>
        <v>0</v>
      </c>
      <c r="AV93" s="77" t="str">
        <f>IF(MIR_2020!AY101="","-",MIR_2020!AY101)</f>
        <v>-</v>
      </c>
      <c r="AW93" s="67">
        <f>+MIR_2020!AZ101</f>
        <v>0</v>
      </c>
      <c r="AX93" s="69" t="str">
        <f ca="1">+IF(MIR_2020!BA101="","-",IF(AZ93="No aplica","-",IF(MIR_2020!BA101="Sin avance","Sin avance",IF(MIR_2020!BA101&lt;&gt;"Sin avance",IFERROR(_xlfn.FORMULATEXT(MIR_2020!BA101),CONCATENATE("=",MIR_2020!BA101)),"0"))))</f>
        <v>-</v>
      </c>
      <c r="AY93" s="67">
        <f>+MIR_2020!BB101</f>
        <v>0</v>
      </c>
      <c r="AZ93" s="67">
        <f>+MIR_2020!BC101</f>
        <v>0</v>
      </c>
      <c r="BA93" s="67">
        <f>+MIR_2020!BD101</f>
        <v>0</v>
      </c>
      <c r="BB93" s="77" t="str">
        <f>IF(MIR_2020!BE101="","-",MIR_2020!BE101)</f>
        <v>-</v>
      </c>
      <c r="BC93" s="67">
        <f>+MIR_2020!BF101</f>
        <v>0</v>
      </c>
      <c r="BD93" s="67" t="str">
        <f ca="1">+IF(MIR_2020!BG101="","-",IF(BF93="No aplica","-",IF(MIR_2020!BG101="Sin avance","Sin avance",IF(MIR_2020!BG101&lt;&gt;"Sin avance",IFERROR(_xlfn.FORMULATEXT(MIR_2020!BG101),CONCATENATE("=",MIR_2020!BG101)),"0"))))</f>
        <v>-</v>
      </c>
      <c r="BE93" s="67">
        <f>+MIR_2020!BH101</f>
        <v>0</v>
      </c>
      <c r="BF93" s="67">
        <f>+MIR_2020!BI101</f>
        <v>0</v>
      </c>
      <c r="BG93" s="67">
        <f>+MIR_2020!BJ101</f>
        <v>0</v>
      </c>
      <c r="BH93" s="77" t="str">
        <f>IF(MIR_2020!BK101="","-",MIR_2020!BK101)</f>
        <v>-</v>
      </c>
      <c r="BI93" s="67">
        <f>+MIR_2020!AH101</f>
        <v>0</v>
      </c>
      <c r="BJ93" s="70" t="str">
        <f ca="1">+IF(MIR_2020!AI101="","-",IF(BL93="No aplica","-",IF(MIR_2020!AI101="Sin avance","Sin avance",IF(MIR_2020!AI101&lt;&gt;"Sin avance",IFERROR(_xlfn.FORMULATEXT(MIR_2020!AI101),CONCATENATE("=",MIR_2020!AI101)),"-"))))</f>
        <v>-</v>
      </c>
      <c r="BK93" s="67">
        <f>+MIR_2020!AJ101</f>
        <v>0</v>
      </c>
      <c r="BL93" s="67">
        <f>+MIR_2020!AK101</f>
        <v>0</v>
      </c>
      <c r="BM93" s="67">
        <f>+MIR_2020!AL101</f>
        <v>0</v>
      </c>
      <c r="BN93" s="77" t="str">
        <f>IF(MIR_2020!AM101="","-",MIR_2020!AM101)</f>
        <v>-</v>
      </c>
      <c r="BO93" s="120" t="str">
        <f>IF(MIR_2020!BL101="","-",MIR_2020!BL101)</f>
        <v>-</v>
      </c>
      <c r="BP93" s="120" t="str">
        <f>IF(MIR_2020!BM101="","-",MIR_2020!BM101)</f>
        <v>-</v>
      </c>
      <c r="BQ93" s="120" t="str">
        <f>IF(MIR_2020!BN101="","-",MIR_2020!BN101)</f>
        <v>-</v>
      </c>
      <c r="BR93" s="120" t="str">
        <f>IF(MIR_2020!BO101="","-",MIR_2020!BO101)</f>
        <v>-</v>
      </c>
      <c r="BS93" s="73" t="str">
        <f>IF(MIR_2020!BP101="","-",MIR_2020!BP101)</f>
        <v>-</v>
      </c>
      <c r="BT93" s="120" t="str">
        <f>IF(MIR_2020!BR101="","-",MIR_2020!BR101)</f>
        <v>-</v>
      </c>
      <c r="BU93" s="120" t="str">
        <f>IF(MIR_2020!BS101="","-",MIR_2020!BS101)</f>
        <v>-</v>
      </c>
      <c r="BV93" s="73" t="str">
        <f>IF(MIR_2020!BT101="","-",MIR_2020!BT101)</f>
        <v>-</v>
      </c>
      <c r="BW93" s="73" t="str">
        <f>IF(MIR_2020!BU101="","-",MIR_2020!BU101)</f>
        <v>-</v>
      </c>
      <c r="BX93" s="73" t="str">
        <f>IF(MIR_2020!BV101="","-",MIR_2020!BV101)</f>
        <v>-</v>
      </c>
      <c r="BY93" s="73" t="str">
        <f>IF(MIR_2020!BW101="","-",MIR_2020!BW101)</f>
        <v>-</v>
      </c>
      <c r="BZ93" s="73" t="str">
        <f>IF(MIR_2020!BX101="","-",MIR_2020!BX101)</f>
        <v>-</v>
      </c>
      <c r="CA93" s="120" t="str">
        <f>IF(MIR_2020!BY101="","-",MIR_2020!BY101)</f>
        <v>-</v>
      </c>
      <c r="CB93" s="120" t="str">
        <f>IF(MIR_2020!BZ101="","-",MIR_2020!BZ101)</f>
        <v>-</v>
      </c>
      <c r="CC93" s="73" t="str">
        <f>IF(MIR_2020!CA101="","-",MIR_2020!CA101)</f>
        <v>-</v>
      </c>
      <c r="CD93" s="73" t="str">
        <f>IF(MIR_2020!CB101="","-",MIR_2020!CB101)</f>
        <v>-</v>
      </c>
      <c r="CE93" s="73" t="str">
        <f>IF(MIR_2020!CC101="","-",MIR_2020!CC101)</f>
        <v>-</v>
      </c>
      <c r="CF93" s="73" t="str">
        <f>IF(MIR_2020!CD101="","-",MIR_2020!CD101)</f>
        <v>-</v>
      </c>
      <c r="CG93" s="73" t="str">
        <f>IF(MIR_2020!CE101="","-",MIR_2020!CE101)</f>
        <v>-</v>
      </c>
      <c r="CH93" s="120" t="str">
        <f>IF(MIR_2020!CF101="","-",MIR_2020!CF101)</f>
        <v>-</v>
      </c>
      <c r="CI93" s="120" t="str">
        <f>IF(MIR_2020!CG101="","-",MIR_2020!CG101)</f>
        <v>-</v>
      </c>
      <c r="CJ93" s="73" t="str">
        <f>IF(MIR_2020!CH101="","-",MIR_2020!CH101)</f>
        <v>-</v>
      </c>
      <c r="CK93" s="73" t="str">
        <f>IF(MIR_2020!CI101="","-",MIR_2020!CI101)</f>
        <v>-</v>
      </c>
      <c r="CL93" s="73" t="str">
        <f>IF(MIR_2020!CJ101="","-",MIR_2020!CJ101)</f>
        <v>-</v>
      </c>
      <c r="CM93" s="73" t="str">
        <f>IF(MIR_2020!CK101="","-",MIR_2020!CK101)</f>
        <v>-</v>
      </c>
      <c r="CN93" s="73" t="str">
        <f>IF(MIR_2020!CL101="","-",MIR_2020!CL101)</f>
        <v>-</v>
      </c>
      <c r="CO93" s="120" t="str">
        <f>IF(MIR_2020!CM101="","-",MIR_2020!CM101)</f>
        <v>-</v>
      </c>
      <c r="CP93" s="120" t="str">
        <f>IF(MIR_2020!CN101="","-",MIR_2020!CN101)</f>
        <v>-</v>
      </c>
      <c r="CQ93" s="73" t="str">
        <f>IF(MIR_2020!CO101="","-",MIR_2020!CO101)</f>
        <v>-</v>
      </c>
      <c r="CR93" s="73" t="str">
        <f>IF(MIR_2020!CP101="","-",MIR_2020!CP101)</f>
        <v>-</v>
      </c>
      <c r="CS93" s="73" t="str">
        <f>IF(MIR_2020!CQ101="","-",MIR_2020!CQ101)</f>
        <v>-</v>
      </c>
      <c r="CT93" s="73" t="str">
        <f>IF(MIR_2020!CR101="","-",MIR_2020!CR101)</f>
        <v>-</v>
      </c>
      <c r="CU93" s="73" t="str">
        <f>IF(MIR_2020!CS101="","-",MIR_2020!CS101)</f>
        <v>-</v>
      </c>
    </row>
    <row r="94" spans="1:99" s="67" customFormat="1" ht="12.75" x14ac:dyDescent="0.3">
      <c r="A94" s="66">
        <f>+VLOOKUP($D94,Catálogos!$A$14:$E$40,5,0)</f>
        <v>2</v>
      </c>
      <c r="B94" s="68" t="str">
        <f>+VLOOKUP(D94,Catálogos!$A$14:$C$40,3,FALSE)</f>
        <v>Promover el pleno ejercicio de los derechos de acceso a la información pública y de protección de datos personales, así como la transparencia y apertura de las instituciones públicas.</v>
      </c>
      <c r="C94" s="68" t="str">
        <f>+VLOOKUP(D94,Catálogos!$A$14:$F$40,6,FALSE)</f>
        <v>Presidencia</v>
      </c>
      <c r="D94" s="67" t="str">
        <f>+MID(MIR_2020!$D$6,1,3)</f>
        <v>170</v>
      </c>
      <c r="E94" s="68" t="str">
        <f>+MID(MIR_2020!$D$6,7,150)</f>
        <v>Dirección General de Comunicación Social y Difusión</v>
      </c>
      <c r="F94" s="67" t="str">
        <f>IF(MIR_2020!B102=0,F93,MIR_2020!B102)</f>
        <v>GOA09</v>
      </c>
      <c r="G94" s="67" t="str">
        <f>IF(MIR_2020!C102=0,G93,MIR_2020!C102)</f>
        <v>Actividad</v>
      </c>
      <c r="H94" s="68" t="str">
        <f>IF(MIR_2020!D102="",H93,MIR_2020!D102)</f>
        <v>2.2 Aplicación de una encuesta institucional de diagnóstico de los instrumentos de comunicación interna y el impacto de sus mensajes entre el personal del Instituto.</v>
      </c>
      <c r="I94" s="68">
        <f>+MIR_2020!E102</f>
        <v>0</v>
      </c>
      <c r="J94" s="68">
        <f>+MIR_2020!F102</f>
        <v>0</v>
      </c>
      <c r="K94" s="68">
        <f>+MIR_2020!G102</f>
        <v>0</v>
      </c>
      <c r="L94" s="68">
        <f>+MIR_2020!H102</f>
        <v>0</v>
      </c>
      <c r="M94" s="68">
        <f>+MIR_2020!I102</f>
        <v>0</v>
      </c>
      <c r="N94" s="68">
        <f>+MIR_2020!J102</f>
        <v>0</v>
      </c>
      <c r="O94" s="68">
        <f>+MIR_2020!K102</f>
        <v>0</v>
      </c>
      <c r="P94" s="68">
        <f>+MIR_2020!L102</f>
        <v>0</v>
      </c>
      <c r="Q94" s="68">
        <f>+MIR_2020!M102</f>
        <v>0</v>
      </c>
      <c r="R94" s="68">
        <f>+MIR_2020!N102</f>
        <v>0</v>
      </c>
      <c r="S94" s="68">
        <f>+MIR_2020!O102</f>
        <v>0</v>
      </c>
      <c r="T94" s="68">
        <f>+MIR_2020!P102</f>
        <v>0</v>
      </c>
      <c r="U94" s="68">
        <f>+MIR_2020!Q102</f>
        <v>0</v>
      </c>
      <c r="V94" s="68" t="str">
        <f>IF(MIR_2020!R102=0,V93,MIR_2020!R102)</f>
        <v>Anual</v>
      </c>
      <c r="W94" s="68" t="str">
        <f>IF(MIR_2020!S102=0,W93,MIR_2020!S102)</f>
        <v>Porcentaje</v>
      </c>
      <c r="X94" s="68">
        <f>+MIR_2020!V102</f>
        <v>0</v>
      </c>
      <c r="Y94" s="68">
        <f>+MIR_2020!W102</f>
        <v>0</v>
      </c>
      <c r="Z94" s="68">
        <f>+MIR_2020!X102</f>
        <v>0</v>
      </c>
      <c r="AA94" s="68" t="str">
        <f>IF(AND(MIR_2020!Y102="",H94=H93),AA93,MIR_2020!Y102)</f>
        <v>Los resultados de la encuesta son obtenidos en tiempo y forma.</v>
      </c>
      <c r="AB94" s="68">
        <f>+MIR_2020!Z102</f>
        <v>0</v>
      </c>
      <c r="AC94" s="68">
        <f>+MIR_2020!AA102</f>
        <v>0</v>
      </c>
      <c r="AD94" s="68">
        <f>+MIR_2020!AB102</f>
        <v>0</v>
      </c>
      <c r="AE94" s="76">
        <f>+MIR_2020!AC102</f>
        <v>0</v>
      </c>
      <c r="AF94" s="76">
        <f>+MIR_2020!AD102</f>
        <v>0</v>
      </c>
      <c r="AG94" s="67">
        <f>+MIR_2020!AE102</f>
        <v>0</v>
      </c>
      <c r="AH94" s="67">
        <f>+MIR_2020!AF102</f>
        <v>0</v>
      </c>
      <c r="AI94" s="67">
        <f>+MIR_2020!AG102</f>
        <v>0</v>
      </c>
      <c r="AJ94" s="67">
        <f>+MIR_2020!AH102</f>
        <v>0</v>
      </c>
      <c r="AK94" s="67">
        <f>+MIR_2020!AN102</f>
        <v>0</v>
      </c>
      <c r="AL94" s="67" t="str">
        <f ca="1">IF(MIR_2020!AO102="","-",IF(AN94="No aplica","-",IF(MIR_2020!AO102="Sin avance","Sin avance",IF(MIR_2020!AO102&lt;&gt;"Sin avance",IFERROR(_xlfn.FORMULATEXT(MIR_2020!AO102),CONCATENATE("=",MIR_2020!AO102)),"0"))))</f>
        <v>-</v>
      </c>
      <c r="AM94" s="67">
        <f>+MIR_2020!AP102</f>
        <v>0</v>
      </c>
      <c r="AN94" s="67">
        <f>+MIR_2020!AQ102</f>
        <v>0</v>
      </c>
      <c r="AO94" s="67">
        <f>+MIR_2020!AR102</f>
        <v>0</v>
      </c>
      <c r="AP94" s="77" t="str">
        <f>IF(MIR_2020!AS102="","-",MIR_2020!AS102)</f>
        <v>-</v>
      </c>
      <c r="AQ94" s="67">
        <f>+MIR_2020!AT102</f>
        <v>0</v>
      </c>
      <c r="AR94" s="67" t="str">
        <f ca="1">+IF(MIR_2020!AU102="","-",IF(AT94="No aplica","-",IF(MIR_2020!AU102="Sin avance","Sin avance",IF(MIR_2020!AU102&lt;&gt;"Sin avance",IFERROR(_xlfn.FORMULATEXT(MIR_2020!AU102),CONCATENATE("=",MIR_2020!AU102)),"0"))))</f>
        <v>-</v>
      </c>
      <c r="AS94" s="67">
        <f>+MIR_2020!AV102</f>
        <v>0</v>
      </c>
      <c r="AT94" s="67">
        <f>+MIR_2020!AW102</f>
        <v>0</v>
      </c>
      <c r="AU94" s="67">
        <f>+MIR_2020!AX102</f>
        <v>0</v>
      </c>
      <c r="AV94" s="77" t="str">
        <f>IF(MIR_2020!AY102="","-",MIR_2020!AY102)</f>
        <v>-</v>
      </c>
      <c r="AW94" s="67">
        <f>+MIR_2020!AZ102</f>
        <v>0</v>
      </c>
      <c r="AX94" s="69" t="str">
        <f ca="1">+IF(MIR_2020!BA102="","-",IF(AZ94="No aplica","-",IF(MIR_2020!BA102="Sin avance","Sin avance",IF(MIR_2020!BA102&lt;&gt;"Sin avance",IFERROR(_xlfn.FORMULATEXT(MIR_2020!BA102),CONCATENATE("=",MIR_2020!BA102)),"0"))))</f>
        <v>-</v>
      </c>
      <c r="AY94" s="67">
        <f>+MIR_2020!BB102</f>
        <v>0</v>
      </c>
      <c r="AZ94" s="67">
        <f>+MIR_2020!BC102</f>
        <v>0</v>
      </c>
      <c r="BA94" s="67">
        <f>+MIR_2020!BD102</f>
        <v>0</v>
      </c>
      <c r="BB94" s="77" t="str">
        <f>IF(MIR_2020!BE102="","-",MIR_2020!BE102)</f>
        <v>-</v>
      </c>
      <c r="BC94" s="67">
        <f>+MIR_2020!BF102</f>
        <v>0</v>
      </c>
      <c r="BD94" s="67" t="str">
        <f ca="1">+IF(MIR_2020!BG102="","-",IF(BF94="No aplica","-",IF(MIR_2020!BG102="Sin avance","Sin avance",IF(MIR_2020!BG102&lt;&gt;"Sin avance",IFERROR(_xlfn.FORMULATEXT(MIR_2020!BG102),CONCATENATE("=",MIR_2020!BG102)),"0"))))</f>
        <v>-</v>
      </c>
      <c r="BE94" s="67">
        <f>+MIR_2020!BH102</f>
        <v>0</v>
      </c>
      <c r="BF94" s="67">
        <f>+MIR_2020!BI102</f>
        <v>0</v>
      </c>
      <c r="BG94" s="67">
        <f>+MIR_2020!BJ102</f>
        <v>0</v>
      </c>
      <c r="BH94" s="77" t="str">
        <f>IF(MIR_2020!BK102="","-",MIR_2020!BK102)</f>
        <v>-</v>
      </c>
      <c r="BI94" s="67">
        <f>+MIR_2020!AH102</f>
        <v>0</v>
      </c>
      <c r="BJ94" s="70" t="str">
        <f ca="1">+IF(MIR_2020!AI102="","-",IF(BL94="No aplica","-",IF(MIR_2020!AI102="Sin avance","Sin avance",IF(MIR_2020!AI102&lt;&gt;"Sin avance",IFERROR(_xlfn.FORMULATEXT(MIR_2020!AI102),CONCATENATE("=",MIR_2020!AI102)),"-"))))</f>
        <v>-</v>
      </c>
      <c r="BK94" s="67">
        <f>+MIR_2020!AJ102</f>
        <v>0</v>
      </c>
      <c r="BL94" s="67">
        <f>+MIR_2020!AK102</f>
        <v>0</v>
      </c>
      <c r="BM94" s="67">
        <f>+MIR_2020!AL102</f>
        <v>0</v>
      </c>
      <c r="BN94" s="77" t="str">
        <f>IF(MIR_2020!AM102="","-",MIR_2020!AM102)</f>
        <v>-</v>
      </c>
      <c r="BO94" s="120" t="str">
        <f>IF(MIR_2020!BL102="","-",MIR_2020!BL102)</f>
        <v>-</v>
      </c>
      <c r="BP94" s="120" t="str">
        <f>IF(MIR_2020!BM102="","-",MIR_2020!BM102)</f>
        <v>-</v>
      </c>
      <c r="BQ94" s="120" t="str">
        <f>IF(MIR_2020!BN102="","-",MIR_2020!BN102)</f>
        <v>-</v>
      </c>
      <c r="BR94" s="120" t="str">
        <f>IF(MIR_2020!BO102="","-",MIR_2020!BO102)</f>
        <v>-</v>
      </c>
      <c r="BS94" s="73" t="str">
        <f>IF(MIR_2020!BP102="","-",MIR_2020!BP102)</f>
        <v>-</v>
      </c>
      <c r="BT94" s="120" t="str">
        <f>IF(MIR_2020!BR102="","-",MIR_2020!BR102)</f>
        <v>-</v>
      </c>
      <c r="BU94" s="120" t="str">
        <f>IF(MIR_2020!BS102="","-",MIR_2020!BS102)</f>
        <v>-</v>
      </c>
      <c r="BV94" s="73" t="str">
        <f>IF(MIR_2020!BT102="","-",MIR_2020!BT102)</f>
        <v>-</v>
      </c>
      <c r="BW94" s="73" t="str">
        <f>IF(MIR_2020!BU102="","-",MIR_2020!BU102)</f>
        <v>-</v>
      </c>
      <c r="BX94" s="73" t="str">
        <f>IF(MIR_2020!BV102="","-",MIR_2020!BV102)</f>
        <v>-</v>
      </c>
      <c r="BY94" s="73" t="str">
        <f>IF(MIR_2020!BW102="","-",MIR_2020!BW102)</f>
        <v>-</v>
      </c>
      <c r="BZ94" s="73" t="str">
        <f>IF(MIR_2020!BX102="","-",MIR_2020!BX102)</f>
        <v>-</v>
      </c>
      <c r="CA94" s="120" t="str">
        <f>IF(MIR_2020!BY102="","-",MIR_2020!BY102)</f>
        <v>-</v>
      </c>
      <c r="CB94" s="120" t="str">
        <f>IF(MIR_2020!BZ102="","-",MIR_2020!BZ102)</f>
        <v>-</v>
      </c>
      <c r="CC94" s="73" t="str">
        <f>IF(MIR_2020!CA102="","-",MIR_2020!CA102)</f>
        <v>-</v>
      </c>
      <c r="CD94" s="73" t="str">
        <f>IF(MIR_2020!CB102="","-",MIR_2020!CB102)</f>
        <v>-</v>
      </c>
      <c r="CE94" s="73" t="str">
        <f>IF(MIR_2020!CC102="","-",MIR_2020!CC102)</f>
        <v>-</v>
      </c>
      <c r="CF94" s="73" t="str">
        <f>IF(MIR_2020!CD102="","-",MIR_2020!CD102)</f>
        <v>-</v>
      </c>
      <c r="CG94" s="73" t="str">
        <f>IF(MIR_2020!CE102="","-",MIR_2020!CE102)</f>
        <v>-</v>
      </c>
      <c r="CH94" s="120" t="str">
        <f>IF(MIR_2020!CF102="","-",MIR_2020!CF102)</f>
        <v>-</v>
      </c>
      <c r="CI94" s="120" t="str">
        <f>IF(MIR_2020!CG102="","-",MIR_2020!CG102)</f>
        <v>-</v>
      </c>
      <c r="CJ94" s="73" t="str">
        <f>IF(MIR_2020!CH102="","-",MIR_2020!CH102)</f>
        <v>-</v>
      </c>
      <c r="CK94" s="73" t="str">
        <f>IF(MIR_2020!CI102="","-",MIR_2020!CI102)</f>
        <v>-</v>
      </c>
      <c r="CL94" s="73" t="str">
        <f>IF(MIR_2020!CJ102="","-",MIR_2020!CJ102)</f>
        <v>-</v>
      </c>
      <c r="CM94" s="73" t="str">
        <f>IF(MIR_2020!CK102="","-",MIR_2020!CK102)</f>
        <v>-</v>
      </c>
      <c r="CN94" s="73" t="str">
        <f>IF(MIR_2020!CL102="","-",MIR_2020!CL102)</f>
        <v>-</v>
      </c>
      <c r="CO94" s="120" t="str">
        <f>IF(MIR_2020!CM102="","-",MIR_2020!CM102)</f>
        <v>-</v>
      </c>
      <c r="CP94" s="120" t="str">
        <f>IF(MIR_2020!CN102="","-",MIR_2020!CN102)</f>
        <v>-</v>
      </c>
      <c r="CQ94" s="73" t="str">
        <f>IF(MIR_2020!CO102="","-",MIR_2020!CO102)</f>
        <v>-</v>
      </c>
      <c r="CR94" s="73" t="str">
        <f>IF(MIR_2020!CP102="","-",MIR_2020!CP102)</f>
        <v>-</v>
      </c>
      <c r="CS94" s="73" t="str">
        <f>IF(MIR_2020!CQ102="","-",MIR_2020!CQ102)</f>
        <v>-</v>
      </c>
      <c r="CT94" s="73" t="str">
        <f>IF(MIR_2020!CR102="","-",MIR_2020!CR102)</f>
        <v>-</v>
      </c>
      <c r="CU94" s="73" t="str">
        <f>IF(MIR_2020!CS102="","-",MIR_2020!CS102)</f>
        <v>-</v>
      </c>
    </row>
    <row r="95" spans="1:99" s="67" customFormat="1" ht="12.75" x14ac:dyDescent="0.3">
      <c r="A95" s="66">
        <f>+VLOOKUP($D95,Catálogos!$A$14:$E$40,5,0)</f>
        <v>2</v>
      </c>
      <c r="B95" s="68" t="str">
        <f>+VLOOKUP(D95,Catálogos!$A$14:$C$40,3,FALSE)</f>
        <v>Promover el pleno ejercicio de los derechos de acceso a la información pública y de protección de datos personales, así como la transparencia y apertura de las instituciones públicas.</v>
      </c>
      <c r="C95" s="68" t="str">
        <f>+VLOOKUP(D95,Catálogos!$A$14:$F$40,6,FALSE)</f>
        <v>Presidencia</v>
      </c>
      <c r="D95" s="67" t="str">
        <f>+MID(MIR_2020!$D$6,1,3)</f>
        <v>170</v>
      </c>
      <c r="E95" s="68" t="str">
        <f>+MID(MIR_2020!$D$6,7,150)</f>
        <v>Dirección General de Comunicación Social y Difusión</v>
      </c>
      <c r="F95" s="67" t="str">
        <f>IF(MIR_2020!B103=0,F94,MIR_2020!B103)</f>
        <v>GOA09</v>
      </c>
      <c r="G95" s="67" t="str">
        <f>IF(MIR_2020!C103=0,G94,MIR_2020!C103)</f>
        <v>Actividad</v>
      </c>
      <c r="H95" s="68" t="str">
        <f>IF(MIR_2020!D103="",H94,MIR_2020!D103)</f>
        <v>2.2 Aplicación de una encuesta institucional de diagnóstico de los instrumentos de comunicación interna y el impacto de sus mensajes entre el personal del Instituto.</v>
      </c>
      <c r="I95" s="68">
        <f>+MIR_2020!E103</f>
        <v>0</v>
      </c>
      <c r="J95" s="68">
        <f>+MIR_2020!F103</f>
        <v>0</v>
      </c>
      <c r="K95" s="68">
        <f>+MIR_2020!G103</f>
        <v>0</v>
      </c>
      <c r="L95" s="68">
        <f>+MIR_2020!H103</f>
        <v>0</v>
      </c>
      <c r="M95" s="68">
        <f>+MIR_2020!I103</f>
        <v>0</v>
      </c>
      <c r="N95" s="68">
        <f>+MIR_2020!J103</f>
        <v>0</v>
      </c>
      <c r="O95" s="68">
        <f>+MIR_2020!K103</f>
        <v>0</v>
      </c>
      <c r="P95" s="68">
        <f>+MIR_2020!L103</f>
        <v>0</v>
      </c>
      <c r="Q95" s="68">
        <f>+MIR_2020!M103</f>
        <v>0</v>
      </c>
      <c r="R95" s="68">
        <f>+MIR_2020!N103</f>
        <v>0</v>
      </c>
      <c r="S95" s="68">
        <f>+MIR_2020!O103</f>
        <v>0</v>
      </c>
      <c r="T95" s="68">
        <f>+MIR_2020!P103</f>
        <v>0</v>
      </c>
      <c r="U95" s="68">
        <f>+MIR_2020!Q103</f>
        <v>0</v>
      </c>
      <c r="V95" s="68" t="str">
        <f>IF(MIR_2020!R103=0,V94,MIR_2020!R103)</f>
        <v>Anual</v>
      </c>
      <c r="W95" s="68" t="str">
        <f>IF(MIR_2020!S103=0,W94,MIR_2020!S103)</f>
        <v>Porcentaje</v>
      </c>
      <c r="X95" s="68">
        <f>+MIR_2020!V103</f>
        <v>0</v>
      </c>
      <c r="Y95" s="68">
        <f>+MIR_2020!W103</f>
        <v>0</v>
      </c>
      <c r="Z95" s="68">
        <f>+MIR_2020!X103</f>
        <v>0</v>
      </c>
      <c r="AA95" s="68" t="str">
        <f>IF(AND(MIR_2020!Y103="",H95=H94),AA94,MIR_2020!Y103)</f>
        <v>Los resultados de la encuesta son obtenidos en tiempo y forma.</v>
      </c>
      <c r="AB95" s="68">
        <f>+MIR_2020!Z103</f>
        <v>0</v>
      </c>
      <c r="AC95" s="68">
        <f>+MIR_2020!AA103</f>
        <v>0</v>
      </c>
      <c r="AD95" s="68">
        <f>+MIR_2020!AB103</f>
        <v>0</v>
      </c>
      <c r="AE95" s="76">
        <f>+MIR_2020!AC103</f>
        <v>0</v>
      </c>
      <c r="AF95" s="76">
        <f>+MIR_2020!AD103</f>
        <v>0</v>
      </c>
      <c r="AG95" s="67">
        <f>+MIR_2020!AE103</f>
        <v>0</v>
      </c>
      <c r="AH95" s="67">
        <f>+MIR_2020!AF103</f>
        <v>0</v>
      </c>
      <c r="AI95" s="67">
        <f>+MIR_2020!AG103</f>
        <v>0</v>
      </c>
      <c r="AJ95" s="67">
        <f>+MIR_2020!AH103</f>
        <v>0</v>
      </c>
      <c r="AK95" s="67">
        <f>+MIR_2020!AN103</f>
        <v>0</v>
      </c>
      <c r="AL95" s="67" t="str">
        <f ca="1">IF(MIR_2020!AO103="","-",IF(AN95="No aplica","-",IF(MIR_2020!AO103="Sin avance","Sin avance",IF(MIR_2020!AO103&lt;&gt;"Sin avance",IFERROR(_xlfn.FORMULATEXT(MIR_2020!AO103),CONCATENATE("=",MIR_2020!AO103)),"0"))))</f>
        <v>-</v>
      </c>
      <c r="AM95" s="67">
        <f>+MIR_2020!AP103</f>
        <v>0</v>
      </c>
      <c r="AN95" s="67">
        <f>+MIR_2020!AQ103</f>
        <v>0</v>
      </c>
      <c r="AO95" s="67">
        <f>+MIR_2020!AR103</f>
        <v>0</v>
      </c>
      <c r="AP95" s="77" t="str">
        <f>IF(MIR_2020!AS103="","-",MIR_2020!AS103)</f>
        <v>-</v>
      </c>
      <c r="AQ95" s="67">
        <f>+MIR_2020!AT103</f>
        <v>0</v>
      </c>
      <c r="AR95" s="67" t="str">
        <f ca="1">+IF(MIR_2020!AU103="","-",IF(AT95="No aplica","-",IF(MIR_2020!AU103="Sin avance","Sin avance",IF(MIR_2020!AU103&lt;&gt;"Sin avance",IFERROR(_xlfn.FORMULATEXT(MIR_2020!AU103),CONCATENATE("=",MIR_2020!AU103)),"0"))))</f>
        <v>-</v>
      </c>
      <c r="AS95" s="67">
        <f>+MIR_2020!AV103</f>
        <v>0</v>
      </c>
      <c r="AT95" s="67">
        <f>+MIR_2020!AW103</f>
        <v>0</v>
      </c>
      <c r="AU95" s="67">
        <f>+MIR_2020!AX103</f>
        <v>0</v>
      </c>
      <c r="AV95" s="77" t="str">
        <f>IF(MIR_2020!AY103="","-",MIR_2020!AY103)</f>
        <v>-</v>
      </c>
      <c r="AW95" s="67">
        <f>+MIR_2020!AZ103</f>
        <v>0</v>
      </c>
      <c r="AX95" s="69" t="str">
        <f ca="1">+IF(MIR_2020!BA103="","-",IF(AZ95="No aplica","-",IF(MIR_2020!BA103="Sin avance","Sin avance",IF(MIR_2020!BA103&lt;&gt;"Sin avance",IFERROR(_xlfn.FORMULATEXT(MIR_2020!BA103),CONCATENATE("=",MIR_2020!BA103)),"0"))))</f>
        <v>-</v>
      </c>
      <c r="AY95" s="67">
        <f>+MIR_2020!BB103</f>
        <v>0</v>
      </c>
      <c r="AZ95" s="67">
        <f>+MIR_2020!BC103</f>
        <v>0</v>
      </c>
      <c r="BA95" s="67">
        <f>+MIR_2020!BD103</f>
        <v>0</v>
      </c>
      <c r="BB95" s="77" t="str">
        <f>IF(MIR_2020!BE103="","-",MIR_2020!BE103)</f>
        <v>-</v>
      </c>
      <c r="BC95" s="67">
        <f>+MIR_2020!BF103</f>
        <v>0</v>
      </c>
      <c r="BD95" s="67" t="str">
        <f ca="1">+IF(MIR_2020!BG103="","-",IF(BF95="No aplica","-",IF(MIR_2020!BG103="Sin avance","Sin avance",IF(MIR_2020!BG103&lt;&gt;"Sin avance",IFERROR(_xlfn.FORMULATEXT(MIR_2020!BG103),CONCATENATE("=",MIR_2020!BG103)),"0"))))</f>
        <v>-</v>
      </c>
      <c r="BE95" s="67">
        <f>+MIR_2020!BH103</f>
        <v>0</v>
      </c>
      <c r="BF95" s="67">
        <f>+MIR_2020!BI103</f>
        <v>0</v>
      </c>
      <c r="BG95" s="67">
        <f>+MIR_2020!BJ103</f>
        <v>0</v>
      </c>
      <c r="BH95" s="77" t="str">
        <f>IF(MIR_2020!BK103="","-",MIR_2020!BK103)</f>
        <v>-</v>
      </c>
      <c r="BI95" s="67">
        <f>+MIR_2020!AH103</f>
        <v>0</v>
      </c>
      <c r="BJ95" s="70" t="str">
        <f ca="1">+IF(MIR_2020!AI103="","-",IF(BL95="No aplica","-",IF(MIR_2020!AI103="Sin avance","Sin avance",IF(MIR_2020!AI103&lt;&gt;"Sin avance",IFERROR(_xlfn.FORMULATEXT(MIR_2020!AI103),CONCATENATE("=",MIR_2020!AI103)),"-"))))</f>
        <v>-</v>
      </c>
      <c r="BK95" s="67">
        <f>+MIR_2020!AJ103</f>
        <v>0</v>
      </c>
      <c r="BL95" s="67">
        <f>+MIR_2020!AK103</f>
        <v>0</v>
      </c>
      <c r="BM95" s="67">
        <f>+MIR_2020!AL103</f>
        <v>0</v>
      </c>
      <c r="BN95" s="77" t="str">
        <f>IF(MIR_2020!AM103="","-",MIR_2020!AM103)</f>
        <v>-</v>
      </c>
      <c r="BO95" s="120" t="str">
        <f>IF(MIR_2020!BL103="","-",MIR_2020!BL103)</f>
        <v>-</v>
      </c>
      <c r="BP95" s="120" t="str">
        <f>IF(MIR_2020!BM103="","-",MIR_2020!BM103)</f>
        <v>-</v>
      </c>
      <c r="BQ95" s="120" t="str">
        <f>IF(MIR_2020!BN103="","-",MIR_2020!BN103)</f>
        <v>-</v>
      </c>
      <c r="BR95" s="120" t="str">
        <f>IF(MIR_2020!BO103="","-",MIR_2020!BO103)</f>
        <v>-</v>
      </c>
      <c r="BS95" s="73" t="str">
        <f>IF(MIR_2020!BP103="","-",MIR_2020!BP103)</f>
        <v>-</v>
      </c>
      <c r="BT95" s="120" t="str">
        <f>IF(MIR_2020!BR103="","-",MIR_2020!BR103)</f>
        <v>-</v>
      </c>
      <c r="BU95" s="120" t="str">
        <f>IF(MIR_2020!BS103="","-",MIR_2020!BS103)</f>
        <v>-</v>
      </c>
      <c r="BV95" s="73" t="str">
        <f>IF(MIR_2020!BT103="","-",MIR_2020!BT103)</f>
        <v>-</v>
      </c>
      <c r="BW95" s="73" t="str">
        <f>IF(MIR_2020!BU103="","-",MIR_2020!BU103)</f>
        <v>-</v>
      </c>
      <c r="BX95" s="73" t="str">
        <f>IF(MIR_2020!BV103="","-",MIR_2020!BV103)</f>
        <v>-</v>
      </c>
      <c r="BY95" s="73" t="str">
        <f>IF(MIR_2020!BW103="","-",MIR_2020!BW103)</f>
        <v>-</v>
      </c>
      <c r="BZ95" s="73" t="str">
        <f>IF(MIR_2020!BX103="","-",MIR_2020!BX103)</f>
        <v>-</v>
      </c>
      <c r="CA95" s="120" t="str">
        <f>IF(MIR_2020!BY103="","-",MIR_2020!BY103)</f>
        <v>-</v>
      </c>
      <c r="CB95" s="120" t="str">
        <f>IF(MIR_2020!BZ103="","-",MIR_2020!BZ103)</f>
        <v>-</v>
      </c>
      <c r="CC95" s="73" t="str">
        <f>IF(MIR_2020!CA103="","-",MIR_2020!CA103)</f>
        <v>-</v>
      </c>
      <c r="CD95" s="73" t="str">
        <f>IF(MIR_2020!CB103="","-",MIR_2020!CB103)</f>
        <v>-</v>
      </c>
      <c r="CE95" s="73" t="str">
        <f>IF(MIR_2020!CC103="","-",MIR_2020!CC103)</f>
        <v>-</v>
      </c>
      <c r="CF95" s="73" t="str">
        <f>IF(MIR_2020!CD103="","-",MIR_2020!CD103)</f>
        <v>-</v>
      </c>
      <c r="CG95" s="73" t="str">
        <f>IF(MIR_2020!CE103="","-",MIR_2020!CE103)</f>
        <v>-</v>
      </c>
      <c r="CH95" s="120" t="str">
        <f>IF(MIR_2020!CF103="","-",MIR_2020!CF103)</f>
        <v>-</v>
      </c>
      <c r="CI95" s="120" t="str">
        <f>IF(MIR_2020!CG103="","-",MIR_2020!CG103)</f>
        <v>-</v>
      </c>
      <c r="CJ95" s="73" t="str">
        <f>IF(MIR_2020!CH103="","-",MIR_2020!CH103)</f>
        <v>-</v>
      </c>
      <c r="CK95" s="73" t="str">
        <f>IF(MIR_2020!CI103="","-",MIR_2020!CI103)</f>
        <v>-</v>
      </c>
      <c r="CL95" s="73" t="str">
        <f>IF(MIR_2020!CJ103="","-",MIR_2020!CJ103)</f>
        <v>-</v>
      </c>
      <c r="CM95" s="73" t="str">
        <f>IF(MIR_2020!CK103="","-",MIR_2020!CK103)</f>
        <v>-</v>
      </c>
      <c r="CN95" s="73" t="str">
        <f>IF(MIR_2020!CL103="","-",MIR_2020!CL103)</f>
        <v>-</v>
      </c>
      <c r="CO95" s="120" t="str">
        <f>IF(MIR_2020!CM103="","-",MIR_2020!CM103)</f>
        <v>-</v>
      </c>
      <c r="CP95" s="120" t="str">
        <f>IF(MIR_2020!CN103="","-",MIR_2020!CN103)</f>
        <v>-</v>
      </c>
      <c r="CQ95" s="73" t="str">
        <f>IF(MIR_2020!CO103="","-",MIR_2020!CO103)</f>
        <v>-</v>
      </c>
      <c r="CR95" s="73" t="str">
        <f>IF(MIR_2020!CP103="","-",MIR_2020!CP103)</f>
        <v>-</v>
      </c>
      <c r="CS95" s="73" t="str">
        <f>IF(MIR_2020!CQ103="","-",MIR_2020!CQ103)</f>
        <v>-</v>
      </c>
      <c r="CT95" s="73" t="str">
        <f>IF(MIR_2020!CR103="","-",MIR_2020!CR103)</f>
        <v>-</v>
      </c>
      <c r="CU95" s="73" t="str">
        <f>IF(MIR_2020!CS103="","-",MIR_2020!CS103)</f>
        <v>-</v>
      </c>
    </row>
    <row r="96" spans="1:99" s="67" customFormat="1" ht="12.75" x14ac:dyDescent="0.3">
      <c r="A96" s="66">
        <f>+VLOOKUP($D96,Catálogos!$A$14:$E$40,5,0)</f>
        <v>2</v>
      </c>
      <c r="B96" s="68" t="str">
        <f>+VLOOKUP(D96,Catálogos!$A$14:$C$40,3,FALSE)</f>
        <v>Promover el pleno ejercicio de los derechos de acceso a la información pública y de protección de datos personales, así como la transparencia y apertura de las instituciones públicas.</v>
      </c>
      <c r="C96" s="68" t="str">
        <f>+VLOOKUP(D96,Catálogos!$A$14:$F$40,6,FALSE)</f>
        <v>Presidencia</v>
      </c>
      <c r="D96" s="67" t="str">
        <f>+MID(MIR_2020!$D$6,1,3)</f>
        <v>170</v>
      </c>
      <c r="E96" s="68" t="str">
        <f>+MID(MIR_2020!$D$6,7,150)</f>
        <v>Dirección General de Comunicación Social y Difusión</v>
      </c>
      <c r="F96" s="67" t="str">
        <f>IF(MIR_2020!B104=0,F95,MIR_2020!B104)</f>
        <v>GOA09</v>
      </c>
      <c r="G96" s="67" t="str">
        <f>IF(MIR_2020!C104=0,G95,MIR_2020!C104)</f>
        <v>Actividad</v>
      </c>
      <c r="H96" s="68" t="str">
        <f>IF(MIR_2020!D104="",H95,MIR_2020!D104)</f>
        <v>2.2 Aplicación de una encuesta institucional de diagnóstico de los instrumentos de comunicación interna y el impacto de sus mensajes entre el personal del Instituto.</v>
      </c>
      <c r="I96" s="68">
        <f>+MIR_2020!E104</f>
        <v>0</v>
      </c>
      <c r="J96" s="68">
        <f>+MIR_2020!F104</f>
        <v>0</v>
      </c>
      <c r="K96" s="68">
        <f>+MIR_2020!G104</f>
        <v>0</v>
      </c>
      <c r="L96" s="68">
        <f>+MIR_2020!H104</f>
        <v>0</v>
      </c>
      <c r="M96" s="68">
        <f>+MIR_2020!I104</f>
        <v>0</v>
      </c>
      <c r="N96" s="68">
        <f>+MIR_2020!J104</f>
        <v>0</v>
      </c>
      <c r="O96" s="68">
        <f>+MIR_2020!K104</f>
        <v>0</v>
      </c>
      <c r="P96" s="68">
        <f>+MIR_2020!L104</f>
        <v>0</v>
      </c>
      <c r="Q96" s="68">
        <f>+MIR_2020!M104</f>
        <v>0</v>
      </c>
      <c r="R96" s="68">
        <f>+MIR_2020!N104</f>
        <v>0</v>
      </c>
      <c r="S96" s="68">
        <f>+MIR_2020!O104</f>
        <v>0</v>
      </c>
      <c r="T96" s="68">
        <f>+MIR_2020!P104</f>
        <v>0</v>
      </c>
      <c r="U96" s="68">
        <f>+MIR_2020!Q104</f>
        <v>0</v>
      </c>
      <c r="V96" s="68" t="str">
        <f>IF(MIR_2020!R104=0,V95,MIR_2020!R104)</f>
        <v>Anual</v>
      </c>
      <c r="W96" s="68" t="str">
        <f>IF(MIR_2020!S104=0,W95,MIR_2020!S104)</f>
        <v>Porcentaje</v>
      </c>
      <c r="X96" s="68">
        <f>+MIR_2020!V104</f>
        <v>0</v>
      </c>
      <c r="Y96" s="68">
        <f>+MIR_2020!W104</f>
        <v>0</v>
      </c>
      <c r="Z96" s="68">
        <f>+MIR_2020!X104</f>
        <v>0</v>
      </c>
      <c r="AA96" s="68" t="str">
        <f>IF(AND(MIR_2020!Y104="",H96=H95),AA95,MIR_2020!Y104)</f>
        <v>Los resultados de la encuesta son obtenidos en tiempo y forma.</v>
      </c>
      <c r="AB96" s="68">
        <f>+MIR_2020!Z104</f>
        <v>0</v>
      </c>
      <c r="AC96" s="68">
        <f>+MIR_2020!AA104</f>
        <v>0</v>
      </c>
      <c r="AD96" s="68">
        <f>+MIR_2020!AB104</f>
        <v>0</v>
      </c>
      <c r="AE96" s="76">
        <f>+MIR_2020!AC104</f>
        <v>0</v>
      </c>
      <c r="AF96" s="76">
        <f>+MIR_2020!AD104</f>
        <v>0</v>
      </c>
      <c r="AG96" s="67">
        <f>+MIR_2020!AE104</f>
        <v>0</v>
      </c>
      <c r="AH96" s="67">
        <f>+MIR_2020!AF104</f>
        <v>0</v>
      </c>
      <c r="AI96" s="67">
        <f>+MIR_2020!AG104</f>
        <v>0</v>
      </c>
      <c r="AJ96" s="67">
        <f>+MIR_2020!AH104</f>
        <v>0</v>
      </c>
      <c r="AK96" s="67">
        <f>+MIR_2020!AN104</f>
        <v>0</v>
      </c>
      <c r="AL96" s="67" t="str">
        <f ca="1">IF(MIR_2020!AO104="","-",IF(AN96="No aplica","-",IF(MIR_2020!AO104="Sin avance","Sin avance",IF(MIR_2020!AO104&lt;&gt;"Sin avance",IFERROR(_xlfn.FORMULATEXT(MIR_2020!AO104),CONCATENATE("=",MIR_2020!AO104)),"0"))))</f>
        <v>-</v>
      </c>
      <c r="AM96" s="67">
        <f>+MIR_2020!AP104</f>
        <v>0</v>
      </c>
      <c r="AN96" s="67">
        <f>+MIR_2020!AQ104</f>
        <v>0</v>
      </c>
      <c r="AO96" s="67">
        <f>+MIR_2020!AR104</f>
        <v>0</v>
      </c>
      <c r="AP96" s="77" t="str">
        <f>IF(MIR_2020!AS104="","-",MIR_2020!AS104)</f>
        <v>-</v>
      </c>
      <c r="AQ96" s="67">
        <f>+MIR_2020!AT104</f>
        <v>0</v>
      </c>
      <c r="AR96" s="67" t="str">
        <f ca="1">+IF(MIR_2020!AU104="","-",IF(AT96="No aplica","-",IF(MIR_2020!AU104="Sin avance","Sin avance",IF(MIR_2020!AU104&lt;&gt;"Sin avance",IFERROR(_xlfn.FORMULATEXT(MIR_2020!AU104),CONCATENATE("=",MIR_2020!AU104)),"0"))))</f>
        <v>-</v>
      </c>
      <c r="AS96" s="67">
        <f>+MIR_2020!AV104</f>
        <v>0</v>
      </c>
      <c r="AT96" s="67">
        <f>+MIR_2020!AW104</f>
        <v>0</v>
      </c>
      <c r="AU96" s="67">
        <f>+MIR_2020!AX104</f>
        <v>0</v>
      </c>
      <c r="AV96" s="77" t="str">
        <f>IF(MIR_2020!AY104="","-",MIR_2020!AY104)</f>
        <v>-</v>
      </c>
      <c r="AW96" s="67">
        <f>+MIR_2020!AZ104</f>
        <v>0</v>
      </c>
      <c r="AX96" s="69" t="str">
        <f ca="1">+IF(MIR_2020!BA104="","-",IF(AZ96="No aplica","-",IF(MIR_2020!BA104="Sin avance","Sin avance",IF(MIR_2020!BA104&lt;&gt;"Sin avance",IFERROR(_xlfn.FORMULATEXT(MIR_2020!BA104),CONCATENATE("=",MIR_2020!BA104)),"0"))))</f>
        <v>-</v>
      </c>
      <c r="AY96" s="67">
        <f>+MIR_2020!BB104</f>
        <v>0</v>
      </c>
      <c r="AZ96" s="67">
        <f>+MIR_2020!BC104</f>
        <v>0</v>
      </c>
      <c r="BA96" s="67">
        <f>+MIR_2020!BD104</f>
        <v>0</v>
      </c>
      <c r="BB96" s="77" t="str">
        <f>IF(MIR_2020!BE104="","-",MIR_2020!BE104)</f>
        <v>-</v>
      </c>
      <c r="BC96" s="67">
        <f>+MIR_2020!BF104</f>
        <v>0</v>
      </c>
      <c r="BD96" s="67" t="str">
        <f ca="1">+IF(MIR_2020!BG104="","-",IF(BF96="No aplica","-",IF(MIR_2020!BG104="Sin avance","Sin avance",IF(MIR_2020!BG104&lt;&gt;"Sin avance",IFERROR(_xlfn.FORMULATEXT(MIR_2020!BG104),CONCATENATE("=",MIR_2020!BG104)),"0"))))</f>
        <v>-</v>
      </c>
      <c r="BE96" s="67">
        <f>+MIR_2020!BH104</f>
        <v>0</v>
      </c>
      <c r="BF96" s="67">
        <f>+MIR_2020!BI104</f>
        <v>0</v>
      </c>
      <c r="BG96" s="67">
        <f>+MIR_2020!BJ104</f>
        <v>0</v>
      </c>
      <c r="BH96" s="77" t="str">
        <f>IF(MIR_2020!BK104="","-",MIR_2020!BK104)</f>
        <v>-</v>
      </c>
      <c r="BI96" s="67">
        <f>+MIR_2020!AH104</f>
        <v>0</v>
      </c>
      <c r="BJ96" s="70" t="str">
        <f ca="1">+IF(MIR_2020!AI104="","-",IF(BL96="No aplica","-",IF(MIR_2020!AI104="Sin avance","Sin avance",IF(MIR_2020!AI104&lt;&gt;"Sin avance",IFERROR(_xlfn.FORMULATEXT(MIR_2020!AI104),CONCATENATE("=",MIR_2020!AI104)),"-"))))</f>
        <v>-</v>
      </c>
      <c r="BK96" s="67">
        <f>+MIR_2020!AJ104</f>
        <v>0</v>
      </c>
      <c r="BL96" s="67">
        <f>+MIR_2020!AK104</f>
        <v>0</v>
      </c>
      <c r="BM96" s="67">
        <f>+MIR_2020!AL104</f>
        <v>0</v>
      </c>
      <c r="BN96" s="77" t="str">
        <f>IF(MIR_2020!AM104="","-",MIR_2020!AM104)</f>
        <v>-</v>
      </c>
      <c r="BO96" s="120" t="str">
        <f>IF(MIR_2020!BL104="","-",MIR_2020!BL104)</f>
        <v>-</v>
      </c>
      <c r="BP96" s="120" t="str">
        <f>IF(MIR_2020!BM104="","-",MIR_2020!BM104)</f>
        <v>-</v>
      </c>
      <c r="BQ96" s="120" t="str">
        <f>IF(MIR_2020!BN104="","-",MIR_2020!BN104)</f>
        <v>-</v>
      </c>
      <c r="BR96" s="120" t="str">
        <f>IF(MIR_2020!BO104="","-",MIR_2020!BO104)</f>
        <v>-</v>
      </c>
      <c r="BS96" s="73" t="str">
        <f>IF(MIR_2020!BP104="","-",MIR_2020!BP104)</f>
        <v>-</v>
      </c>
      <c r="BT96" s="120" t="str">
        <f>IF(MIR_2020!BR104="","-",MIR_2020!BR104)</f>
        <v>-</v>
      </c>
      <c r="BU96" s="120" t="str">
        <f>IF(MIR_2020!BS104="","-",MIR_2020!BS104)</f>
        <v>-</v>
      </c>
      <c r="BV96" s="73" t="str">
        <f>IF(MIR_2020!BT104="","-",MIR_2020!BT104)</f>
        <v>-</v>
      </c>
      <c r="BW96" s="73" t="str">
        <f>IF(MIR_2020!BU104="","-",MIR_2020!BU104)</f>
        <v>-</v>
      </c>
      <c r="BX96" s="73" t="str">
        <f>IF(MIR_2020!BV104="","-",MIR_2020!BV104)</f>
        <v>-</v>
      </c>
      <c r="BY96" s="73" t="str">
        <f>IF(MIR_2020!BW104="","-",MIR_2020!BW104)</f>
        <v>-</v>
      </c>
      <c r="BZ96" s="73" t="str">
        <f>IF(MIR_2020!BX104="","-",MIR_2020!BX104)</f>
        <v>-</v>
      </c>
      <c r="CA96" s="120" t="str">
        <f>IF(MIR_2020!BY104="","-",MIR_2020!BY104)</f>
        <v>-</v>
      </c>
      <c r="CB96" s="120" t="str">
        <f>IF(MIR_2020!BZ104="","-",MIR_2020!BZ104)</f>
        <v>-</v>
      </c>
      <c r="CC96" s="73" t="str">
        <f>IF(MIR_2020!CA104="","-",MIR_2020!CA104)</f>
        <v>-</v>
      </c>
      <c r="CD96" s="73" t="str">
        <f>IF(MIR_2020!CB104="","-",MIR_2020!CB104)</f>
        <v>-</v>
      </c>
      <c r="CE96" s="73" t="str">
        <f>IF(MIR_2020!CC104="","-",MIR_2020!CC104)</f>
        <v>-</v>
      </c>
      <c r="CF96" s="73" t="str">
        <f>IF(MIR_2020!CD104="","-",MIR_2020!CD104)</f>
        <v>-</v>
      </c>
      <c r="CG96" s="73" t="str">
        <f>IF(MIR_2020!CE104="","-",MIR_2020!CE104)</f>
        <v>-</v>
      </c>
      <c r="CH96" s="120" t="str">
        <f>IF(MIR_2020!CF104="","-",MIR_2020!CF104)</f>
        <v>-</v>
      </c>
      <c r="CI96" s="120" t="str">
        <f>IF(MIR_2020!CG104="","-",MIR_2020!CG104)</f>
        <v>-</v>
      </c>
      <c r="CJ96" s="73" t="str">
        <f>IF(MIR_2020!CH104="","-",MIR_2020!CH104)</f>
        <v>-</v>
      </c>
      <c r="CK96" s="73" t="str">
        <f>IF(MIR_2020!CI104="","-",MIR_2020!CI104)</f>
        <v>-</v>
      </c>
      <c r="CL96" s="73" t="str">
        <f>IF(MIR_2020!CJ104="","-",MIR_2020!CJ104)</f>
        <v>-</v>
      </c>
      <c r="CM96" s="73" t="str">
        <f>IF(MIR_2020!CK104="","-",MIR_2020!CK104)</f>
        <v>-</v>
      </c>
      <c r="CN96" s="73" t="str">
        <f>IF(MIR_2020!CL104="","-",MIR_2020!CL104)</f>
        <v>-</v>
      </c>
      <c r="CO96" s="120" t="str">
        <f>IF(MIR_2020!CM104="","-",MIR_2020!CM104)</f>
        <v>-</v>
      </c>
      <c r="CP96" s="120" t="str">
        <f>IF(MIR_2020!CN104="","-",MIR_2020!CN104)</f>
        <v>-</v>
      </c>
      <c r="CQ96" s="73" t="str">
        <f>IF(MIR_2020!CO104="","-",MIR_2020!CO104)</f>
        <v>-</v>
      </c>
      <c r="CR96" s="73" t="str">
        <f>IF(MIR_2020!CP104="","-",MIR_2020!CP104)</f>
        <v>-</v>
      </c>
      <c r="CS96" s="73" t="str">
        <f>IF(MIR_2020!CQ104="","-",MIR_2020!CQ104)</f>
        <v>-</v>
      </c>
      <c r="CT96" s="73" t="str">
        <f>IF(MIR_2020!CR104="","-",MIR_2020!CR104)</f>
        <v>-</v>
      </c>
      <c r="CU96" s="73" t="str">
        <f>IF(MIR_2020!CS104="","-",MIR_2020!CS104)</f>
        <v>-</v>
      </c>
    </row>
    <row r="97" spans="1:99" s="67" customFormat="1" ht="12.75" x14ac:dyDescent="0.3">
      <c r="A97" s="66">
        <f>+VLOOKUP($D97,Catálogos!$A$14:$E$40,5,0)</f>
        <v>2</v>
      </c>
      <c r="B97" s="68" t="str">
        <f>+VLOOKUP(D97,Catálogos!$A$14:$C$40,3,FALSE)</f>
        <v>Promover el pleno ejercicio de los derechos de acceso a la información pública y de protección de datos personales, así como la transparencia y apertura de las instituciones públicas.</v>
      </c>
      <c r="C97" s="68" t="str">
        <f>+VLOOKUP(D97,Catálogos!$A$14:$F$40,6,FALSE)</f>
        <v>Presidencia</v>
      </c>
      <c r="D97" s="67" t="str">
        <f>+MID(MIR_2020!$D$6,1,3)</f>
        <v>170</v>
      </c>
      <c r="E97" s="68" t="str">
        <f>+MID(MIR_2020!$D$6,7,150)</f>
        <v>Dirección General de Comunicación Social y Difusión</v>
      </c>
      <c r="F97" s="67" t="str">
        <f>IF(MIR_2020!B105=0,F96,MIR_2020!B105)</f>
        <v>GOA09</v>
      </c>
      <c r="G97" s="67" t="str">
        <f>IF(MIR_2020!C105=0,G96,MIR_2020!C105)</f>
        <v>Actividad</v>
      </c>
      <c r="H97" s="68" t="str">
        <f>IF(MIR_2020!D105="",H96,MIR_2020!D105)</f>
        <v>2.2 Aplicación de una encuesta institucional de diagnóstico de los instrumentos de comunicación interna y el impacto de sus mensajes entre el personal del Instituto.</v>
      </c>
      <c r="I97" s="68">
        <f>+MIR_2020!E105</f>
        <v>0</v>
      </c>
      <c r="J97" s="68">
        <f>+MIR_2020!F105</f>
        <v>0</v>
      </c>
      <c r="K97" s="68">
        <f>+MIR_2020!G105</f>
        <v>0</v>
      </c>
      <c r="L97" s="68">
        <f>+MIR_2020!H105</f>
        <v>0</v>
      </c>
      <c r="M97" s="68">
        <f>+MIR_2020!I105</f>
        <v>0</v>
      </c>
      <c r="N97" s="68">
        <f>+MIR_2020!J105</f>
        <v>0</v>
      </c>
      <c r="O97" s="68">
        <f>+MIR_2020!K105</f>
        <v>0</v>
      </c>
      <c r="P97" s="68">
        <f>+MIR_2020!L105</f>
        <v>0</v>
      </c>
      <c r="Q97" s="68">
        <f>+MIR_2020!M105</f>
        <v>0</v>
      </c>
      <c r="R97" s="68">
        <f>+MIR_2020!N105</f>
        <v>0</v>
      </c>
      <c r="S97" s="68">
        <f>+MIR_2020!O105</f>
        <v>0</v>
      </c>
      <c r="T97" s="68">
        <f>+MIR_2020!P105</f>
        <v>0</v>
      </c>
      <c r="U97" s="68">
        <f>+MIR_2020!Q105</f>
        <v>0</v>
      </c>
      <c r="V97" s="68" t="str">
        <f>IF(MIR_2020!R105=0,V96,MIR_2020!R105)</f>
        <v>Anual</v>
      </c>
      <c r="W97" s="68" t="str">
        <f>IF(MIR_2020!S105=0,W96,MIR_2020!S105)</f>
        <v>Porcentaje</v>
      </c>
      <c r="X97" s="68">
        <f>+MIR_2020!V105</f>
        <v>0</v>
      </c>
      <c r="Y97" s="68">
        <f>+MIR_2020!W105</f>
        <v>0</v>
      </c>
      <c r="Z97" s="68">
        <f>+MIR_2020!X105</f>
        <v>0</v>
      </c>
      <c r="AA97" s="68" t="str">
        <f>IF(AND(MIR_2020!Y105="",H97=H96),AA96,MIR_2020!Y105)</f>
        <v>Los resultados de la encuesta son obtenidos en tiempo y forma.</v>
      </c>
      <c r="AB97" s="68">
        <f>+MIR_2020!Z105</f>
        <v>0</v>
      </c>
      <c r="AC97" s="68">
        <f>+MIR_2020!AA105</f>
        <v>0</v>
      </c>
      <c r="AD97" s="68">
        <f>+MIR_2020!AB105</f>
        <v>0</v>
      </c>
      <c r="AE97" s="76">
        <f>+MIR_2020!AC105</f>
        <v>0</v>
      </c>
      <c r="AF97" s="76">
        <f>+MIR_2020!AD105</f>
        <v>0</v>
      </c>
      <c r="AG97" s="67">
        <f>+MIR_2020!AE105</f>
        <v>0</v>
      </c>
      <c r="AH97" s="67">
        <f>+MIR_2020!AF105</f>
        <v>0</v>
      </c>
      <c r="AI97" s="67">
        <f>+MIR_2020!AG105</f>
        <v>0</v>
      </c>
      <c r="AJ97" s="67">
        <f>+MIR_2020!AH105</f>
        <v>0</v>
      </c>
      <c r="AK97" s="67">
        <f>+MIR_2020!AN105</f>
        <v>0</v>
      </c>
      <c r="AL97" s="67" t="str">
        <f ca="1">IF(MIR_2020!AO105="","-",IF(AN97="No aplica","-",IF(MIR_2020!AO105="Sin avance","Sin avance",IF(MIR_2020!AO105&lt;&gt;"Sin avance",IFERROR(_xlfn.FORMULATEXT(MIR_2020!AO105),CONCATENATE("=",MIR_2020!AO105)),"0"))))</f>
        <v>-</v>
      </c>
      <c r="AM97" s="67">
        <f>+MIR_2020!AP105</f>
        <v>0</v>
      </c>
      <c r="AN97" s="67">
        <f>+MIR_2020!AQ105</f>
        <v>0</v>
      </c>
      <c r="AO97" s="67">
        <f>+MIR_2020!AR105</f>
        <v>0</v>
      </c>
      <c r="AP97" s="77" t="str">
        <f>IF(MIR_2020!AS105="","-",MIR_2020!AS105)</f>
        <v>-</v>
      </c>
      <c r="AQ97" s="67">
        <f>+MIR_2020!AT105</f>
        <v>0</v>
      </c>
      <c r="AR97" s="67" t="str">
        <f ca="1">+IF(MIR_2020!AU105="","-",IF(AT97="No aplica","-",IF(MIR_2020!AU105="Sin avance","Sin avance",IF(MIR_2020!AU105&lt;&gt;"Sin avance",IFERROR(_xlfn.FORMULATEXT(MIR_2020!AU105),CONCATENATE("=",MIR_2020!AU105)),"0"))))</f>
        <v>-</v>
      </c>
      <c r="AS97" s="67">
        <f>+MIR_2020!AV105</f>
        <v>0</v>
      </c>
      <c r="AT97" s="67">
        <f>+MIR_2020!AW105</f>
        <v>0</v>
      </c>
      <c r="AU97" s="67">
        <f>+MIR_2020!AX105</f>
        <v>0</v>
      </c>
      <c r="AV97" s="77" t="str">
        <f>IF(MIR_2020!AY105="","-",MIR_2020!AY105)</f>
        <v>-</v>
      </c>
      <c r="AW97" s="67">
        <f>+MIR_2020!AZ105</f>
        <v>0</v>
      </c>
      <c r="AX97" s="69" t="str">
        <f ca="1">+IF(MIR_2020!BA105="","-",IF(AZ97="No aplica","-",IF(MIR_2020!BA105="Sin avance","Sin avance",IF(MIR_2020!BA105&lt;&gt;"Sin avance",IFERROR(_xlfn.FORMULATEXT(MIR_2020!BA105),CONCATENATE("=",MIR_2020!BA105)),"0"))))</f>
        <v>-</v>
      </c>
      <c r="AY97" s="67">
        <f>+MIR_2020!BB105</f>
        <v>0</v>
      </c>
      <c r="AZ97" s="67">
        <f>+MIR_2020!BC105</f>
        <v>0</v>
      </c>
      <c r="BA97" s="67">
        <f>+MIR_2020!BD105</f>
        <v>0</v>
      </c>
      <c r="BB97" s="77" t="str">
        <f>IF(MIR_2020!BE105="","-",MIR_2020!BE105)</f>
        <v>-</v>
      </c>
      <c r="BC97" s="67">
        <f>+MIR_2020!BF105</f>
        <v>0</v>
      </c>
      <c r="BD97" s="67" t="str">
        <f ca="1">+IF(MIR_2020!BG105="","-",IF(BF97="No aplica","-",IF(MIR_2020!BG105="Sin avance","Sin avance",IF(MIR_2020!BG105&lt;&gt;"Sin avance",IFERROR(_xlfn.FORMULATEXT(MIR_2020!BG105),CONCATENATE("=",MIR_2020!BG105)),"0"))))</f>
        <v>-</v>
      </c>
      <c r="BE97" s="67">
        <f>+MIR_2020!BH105</f>
        <v>0</v>
      </c>
      <c r="BF97" s="67">
        <f>+MIR_2020!BI105</f>
        <v>0</v>
      </c>
      <c r="BG97" s="67">
        <f>+MIR_2020!BJ105</f>
        <v>0</v>
      </c>
      <c r="BH97" s="77" t="str">
        <f>IF(MIR_2020!BK105="","-",MIR_2020!BK105)</f>
        <v>-</v>
      </c>
      <c r="BI97" s="67">
        <f>+MIR_2020!AH105</f>
        <v>0</v>
      </c>
      <c r="BJ97" s="70" t="str">
        <f ca="1">+IF(MIR_2020!AI105="","-",IF(BL97="No aplica","-",IF(MIR_2020!AI105="Sin avance","Sin avance",IF(MIR_2020!AI105&lt;&gt;"Sin avance",IFERROR(_xlfn.FORMULATEXT(MIR_2020!AI105),CONCATENATE("=",MIR_2020!AI105)),"-"))))</f>
        <v>-</v>
      </c>
      <c r="BK97" s="67">
        <f>+MIR_2020!AJ105</f>
        <v>0</v>
      </c>
      <c r="BL97" s="67">
        <f>+MIR_2020!AK105</f>
        <v>0</v>
      </c>
      <c r="BM97" s="67">
        <f>+MIR_2020!AL105</f>
        <v>0</v>
      </c>
      <c r="BN97" s="77" t="str">
        <f>IF(MIR_2020!AM105="","-",MIR_2020!AM105)</f>
        <v>-</v>
      </c>
      <c r="BO97" s="120" t="str">
        <f>IF(MIR_2020!BL105="","-",MIR_2020!BL105)</f>
        <v>-</v>
      </c>
      <c r="BP97" s="120" t="str">
        <f>IF(MIR_2020!BM105="","-",MIR_2020!BM105)</f>
        <v>-</v>
      </c>
      <c r="BQ97" s="120" t="str">
        <f>IF(MIR_2020!BN105="","-",MIR_2020!BN105)</f>
        <v>-</v>
      </c>
      <c r="BR97" s="120" t="str">
        <f>IF(MIR_2020!BO105="","-",MIR_2020!BO105)</f>
        <v>-</v>
      </c>
      <c r="BS97" s="73" t="str">
        <f>IF(MIR_2020!BP105="","-",MIR_2020!BP105)</f>
        <v>-</v>
      </c>
      <c r="BT97" s="120" t="str">
        <f>IF(MIR_2020!BR105="","-",MIR_2020!BR105)</f>
        <v>-</v>
      </c>
      <c r="BU97" s="120" t="str">
        <f>IF(MIR_2020!BS105="","-",MIR_2020!BS105)</f>
        <v>-</v>
      </c>
      <c r="BV97" s="73" t="str">
        <f>IF(MIR_2020!BT105="","-",MIR_2020!BT105)</f>
        <v>-</v>
      </c>
      <c r="BW97" s="73" t="str">
        <f>IF(MIR_2020!BU105="","-",MIR_2020!BU105)</f>
        <v>-</v>
      </c>
      <c r="BX97" s="73" t="str">
        <f>IF(MIR_2020!BV105="","-",MIR_2020!BV105)</f>
        <v>-</v>
      </c>
      <c r="BY97" s="73" t="str">
        <f>IF(MIR_2020!BW105="","-",MIR_2020!BW105)</f>
        <v>-</v>
      </c>
      <c r="BZ97" s="73" t="str">
        <f>IF(MIR_2020!BX105="","-",MIR_2020!BX105)</f>
        <v>-</v>
      </c>
      <c r="CA97" s="120" t="str">
        <f>IF(MIR_2020!BY105="","-",MIR_2020!BY105)</f>
        <v>-</v>
      </c>
      <c r="CB97" s="120" t="str">
        <f>IF(MIR_2020!BZ105="","-",MIR_2020!BZ105)</f>
        <v>-</v>
      </c>
      <c r="CC97" s="73" t="str">
        <f>IF(MIR_2020!CA105="","-",MIR_2020!CA105)</f>
        <v>-</v>
      </c>
      <c r="CD97" s="73" t="str">
        <f>IF(MIR_2020!CB105="","-",MIR_2020!CB105)</f>
        <v>-</v>
      </c>
      <c r="CE97" s="73" t="str">
        <f>IF(MIR_2020!CC105="","-",MIR_2020!CC105)</f>
        <v>-</v>
      </c>
      <c r="CF97" s="73" t="str">
        <f>IF(MIR_2020!CD105="","-",MIR_2020!CD105)</f>
        <v>-</v>
      </c>
      <c r="CG97" s="73" t="str">
        <f>IF(MIR_2020!CE105="","-",MIR_2020!CE105)</f>
        <v>-</v>
      </c>
      <c r="CH97" s="120" t="str">
        <f>IF(MIR_2020!CF105="","-",MIR_2020!CF105)</f>
        <v>-</v>
      </c>
      <c r="CI97" s="120" t="str">
        <f>IF(MIR_2020!CG105="","-",MIR_2020!CG105)</f>
        <v>-</v>
      </c>
      <c r="CJ97" s="73" t="str">
        <f>IF(MIR_2020!CH105="","-",MIR_2020!CH105)</f>
        <v>-</v>
      </c>
      <c r="CK97" s="73" t="str">
        <f>IF(MIR_2020!CI105="","-",MIR_2020!CI105)</f>
        <v>-</v>
      </c>
      <c r="CL97" s="73" t="str">
        <f>IF(MIR_2020!CJ105="","-",MIR_2020!CJ105)</f>
        <v>-</v>
      </c>
      <c r="CM97" s="73" t="str">
        <f>IF(MIR_2020!CK105="","-",MIR_2020!CK105)</f>
        <v>-</v>
      </c>
      <c r="CN97" s="73" t="str">
        <f>IF(MIR_2020!CL105="","-",MIR_2020!CL105)</f>
        <v>-</v>
      </c>
      <c r="CO97" s="120" t="str">
        <f>IF(MIR_2020!CM105="","-",MIR_2020!CM105)</f>
        <v>-</v>
      </c>
      <c r="CP97" s="120" t="str">
        <f>IF(MIR_2020!CN105="","-",MIR_2020!CN105)</f>
        <v>-</v>
      </c>
      <c r="CQ97" s="73" t="str">
        <f>IF(MIR_2020!CO105="","-",MIR_2020!CO105)</f>
        <v>-</v>
      </c>
      <c r="CR97" s="73" t="str">
        <f>IF(MIR_2020!CP105="","-",MIR_2020!CP105)</f>
        <v>-</v>
      </c>
      <c r="CS97" s="73" t="str">
        <f>IF(MIR_2020!CQ105="","-",MIR_2020!CQ105)</f>
        <v>-</v>
      </c>
      <c r="CT97" s="73" t="str">
        <f>IF(MIR_2020!CR105="","-",MIR_2020!CR105)</f>
        <v>-</v>
      </c>
      <c r="CU97" s="73" t="str">
        <f>IF(MIR_2020!CS105="","-",MIR_2020!CS105)</f>
        <v>-</v>
      </c>
    </row>
    <row r="98" spans="1:99" s="67" customFormat="1" ht="12.75" x14ac:dyDescent="0.3">
      <c r="A98" s="66">
        <f>+VLOOKUP($D98,Catálogos!$A$14:$E$40,5,0)</f>
        <v>2</v>
      </c>
      <c r="B98" s="68" t="str">
        <f>+VLOOKUP(D98,Catálogos!$A$14:$C$40,3,FALSE)</f>
        <v>Promover el pleno ejercicio de los derechos de acceso a la información pública y de protección de datos personales, así como la transparencia y apertura de las instituciones públicas.</v>
      </c>
      <c r="C98" s="68" t="str">
        <f>+VLOOKUP(D98,Catálogos!$A$14:$F$40,6,FALSE)</f>
        <v>Presidencia</v>
      </c>
      <c r="D98" s="67" t="str">
        <f>+MID(MIR_2020!$D$6,1,3)</f>
        <v>170</v>
      </c>
      <c r="E98" s="68" t="str">
        <f>+MID(MIR_2020!$D$6,7,150)</f>
        <v>Dirección General de Comunicación Social y Difusión</v>
      </c>
      <c r="F98" s="67" t="str">
        <f>IF(MIR_2020!B106=0,F97,MIR_2020!B106)</f>
        <v>GOA09</v>
      </c>
      <c r="G98" s="67" t="str">
        <f>IF(MIR_2020!C106=0,G97,MIR_2020!C106)</f>
        <v>Actividad</v>
      </c>
      <c r="H98" s="68" t="str">
        <f>IF(MIR_2020!D106="",H97,MIR_2020!D106)</f>
        <v>2.2 Aplicación de una encuesta institucional de diagnóstico de los instrumentos de comunicación interna y el impacto de sus mensajes entre el personal del Instituto.</v>
      </c>
      <c r="I98" s="68">
        <f>+MIR_2020!E106</f>
        <v>0</v>
      </c>
      <c r="J98" s="68">
        <f>+MIR_2020!F106</f>
        <v>0</v>
      </c>
      <c r="K98" s="68">
        <f>+MIR_2020!G106</f>
        <v>0</v>
      </c>
      <c r="L98" s="68">
        <f>+MIR_2020!H106</f>
        <v>0</v>
      </c>
      <c r="M98" s="68">
        <f>+MIR_2020!I106</f>
        <v>0</v>
      </c>
      <c r="N98" s="68">
        <f>+MIR_2020!J106</f>
        <v>0</v>
      </c>
      <c r="O98" s="68">
        <f>+MIR_2020!K106</f>
        <v>0</v>
      </c>
      <c r="P98" s="68">
        <f>+MIR_2020!L106</f>
        <v>0</v>
      </c>
      <c r="Q98" s="68">
        <f>+MIR_2020!M106</f>
        <v>0</v>
      </c>
      <c r="R98" s="68">
        <f>+MIR_2020!N106</f>
        <v>0</v>
      </c>
      <c r="S98" s="68">
        <f>+MIR_2020!O106</f>
        <v>0</v>
      </c>
      <c r="T98" s="68">
        <f>+MIR_2020!P106</f>
        <v>0</v>
      </c>
      <c r="U98" s="68">
        <f>+MIR_2020!Q106</f>
        <v>0</v>
      </c>
      <c r="V98" s="68" t="str">
        <f>IF(MIR_2020!R106=0,V97,MIR_2020!R106)</f>
        <v>Anual</v>
      </c>
      <c r="W98" s="68" t="str">
        <f>IF(MIR_2020!S106=0,W97,MIR_2020!S106)</f>
        <v>Porcentaje</v>
      </c>
      <c r="X98" s="68">
        <f>+MIR_2020!V106</f>
        <v>0</v>
      </c>
      <c r="Y98" s="68">
        <f>+MIR_2020!W106</f>
        <v>0</v>
      </c>
      <c r="Z98" s="68">
        <f>+MIR_2020!X106</f>
        <v>0</v>
      </c>
      <c r="AA98" s="68" t="str">
        <f>IF(AND(MIR_2020!Y106="",H98=H97),AA97,MIR_2020!Y106)</f>
        <v>Los resultados de la encuesta son obtenidos en tiempo y forma.</v>
      </c>
      <c r="AB98" s="68">
        <f>+MIR_2020!Z106</f>
        <v>0</v>
      </c>
      <c r="AC98" s="68">
        <f>+MIR_2020!AA106</f>
        <v>0</v>
      </c>
      <c r="AD98" s="68">
        <f>+MIR_2020!AB106</f>
        <v>0</v>
      </c>
      <c r="AE98" s="76">
        <f>+MIR_2020!AC106</f>
        <v>0</v>
      </c>
      <c r="AF98" s="76">
        <f>+MIR_2020!AD106</f>
        <v>0</v>
      </c>
      <c r="AG98" s="67">
        <f>+MIR_2020!AE106</f>
        <v>0</v>
      </c>
      <c r="AH98" s="67">
        <f>+MIR_2020!AF106</f>
        <v>0</v>
      </c>
      <c r="AI98" s="67">
        <f>+MIR_2020!AG106</f>
        <v>0</v>
      </c>
      <c r="AJ98" s="67">
        <f>+MIR_2020!AH106</f>
        <v>0</v>
      </c>
      <c r="AK98" s="67">
        <f>+MIR_2020!AN106</f>
        <v>0</v>
      </c>
      <c r="AL98" s="67" t="str">
        <f ca="1">IF(MIR_2020!AO106="","-",IF(AN98="No aplica","-",IF(MIR_2020!AO106="Sin avance","Sin avance",IF(MIR_2020!AO106&lt;&gt;"Sin avance",IFERROR(_xlfn.FORMULATEXT(MIR_2020!AO106),CONCATENATE("=",MIR_2020!AO106)),"0"))))</f>
        <v>-</v>
      </c>
      <c r="AM98" s="67">
        <f>+MIR_2020!AP106</f>
        <v>0</v>
      </c>
      <c r="AN98" s="67">
        <f>+MIR_2020!AQ106</f>
        <v>0</v>
      </c>
      <c r="AO98" s="67">
        <f>+MIR_2020!AR106</f>
        <v>0</v>
      </c>
      <c r="AP98" s="77" t="str">
        <f>IF(MIR_2020!AS106="","-",MIR_2020!AS106)</f>
        <v>-</v>
      </c>
      <c r="AQ98" s="67">
        <f>+MIR_2020!AT106</f>
        <v>0</v>
      </c>
      <c r="AR98" s="67" t="str">
        <f ca="1">+IF(MIR_2020!AU106="","-",IF(AT98="No aplica","-",IF(MIR_2020!AU106="Sin avance","Sin avance",IF(MIR_2020!AU106&lt;&gt;"Sin avance",IFERROR(_xlfn.FORMULATEXT(MIR_2020!AU106),CONCATENATE("=",MIR_2020!AU106)),"0"))))</f>
        <v>-</v>
      </c>
      <c r="AS98" s="67">
        <f>+MIR_2020!AV106</f>
        <v>0</v>
      </c>
      <c r="AT98" s="67">
        <f>+MIR_2020!AW106</f>
        <v>0</v>
      </c>
      <c r="AU98" s="67">
        <f>+MIR_2020!AX106</f>
        <v>0</v>
      </c>
      <c r="AV98" s="77" t="str">
        <f>IF(MIR_2020!AY106="","-",MIR_2020!AY106)</f>
        <v>-</v>
      </c>
      <c r="AW98" s="67">
        <f>+MIR_2020!AZ106</f>
        <v>0</v>
      </c>
      <c r="AX98" s="69" t="str">
        <f ca="1">+IF(MIR_2020!BA106="","-",IF(AZ98="No aplica","-",IF(MIR_2020!BA106="Sin avance","Sin avance",IF(MIR_2020!BA106&lt;&gt;"Sin avance",IFERROR(_xlfn.FORMULATEXT(MIR_2020!BA106),CONCATENATE("=",MIR_2020!BA106)),"0"))))</f>
        <v>-</v>
      </c>
      <c r="AY98" s="67">
        <f>+MIR_2020!BB106</f>
        <v>0</v>
      </c>
      <c r="AZ98" s="67">
        <f>+MIR_2020!BC106</f>
        <v>0</v>
      </c>
      <c r="BA98" s="67">
        <f>+MIR_2020!BD106</f>
        <v>0</v>
      </c>
      <c r="BB98" s="77" t="str">
        <f>IF(MIR_2020!BE106="","-",MIR_2020!BE106)</f>
        <v>-</v>
      </c>
      <c r="BC98" s="67">
        <f>+MIR_2020!BF106</f>
        <v>0</v>
      </c>
      <c r="BD98" s="67" t="str">
        <f ca="1">+IF(MIR_2020!BG106="","-",IF(BF98="No aplica","-",IF(MIR_2020!BG106="Sin avance","Sin avance",IF(MIR_2020!BG106&lt;&gt;"Sin avance",IFERROR(_xlfn.FORMULATEXT(MIR_2020!BG106),CONCATENATE("=",MIR_2020!BG106)),"0"))))</f>
        <v>-</v>
      </c>
      <c r="BE98" s="67">
        <f>+MIR_2020!BH106</f>
        <v>0</v>
      </c>
      <c r="BF98" s="67">
        <f>+MIR_2020!BI106</f>
        <v>0</v>
      </c>
      <c r="BG98" s="67">
        <f>+MIR_2020!BJ106</f>
        <v>0</v>
      </c>
      <c r="BH98" s="77" t="str">
        <f>IF(MIR_2020!BK106="","-",MIR_2020!BK106)</f>
        <v>-</v>
      </c>
      <c r="BI98" s="67">
        <f>+MIR_2020!AH106</f>
        <v>0</v>
      </c>
      <c r="BJ98" s="70" t="str">
        <f ca="1">+IF(MIR_2020!AI106="","-",IF(BL98="No aplica","-",IF(MIR_2020!AI106="Sin avance","Sin avance",IF(MIR_2020!AI106&lt;&gt;"Sin avance",IFERROR(_xlfn.FORMULATEXT(MIR_2020!AI106),CONCATENATE("=",MIR_2020!AI106)),"-"))))</f>
        <v>-</v>
      </c>
      <c r="BK98" s="67">
        <f>+MIR_2020!AJ106</f>
        <v>0</v>
      </c>
      <c r="BL98" s="67">
        <f>+MIR_2020!AK106</f>
        <v>0</v>
      </c>
      <c r="BM98" s="67">
        <f>+MIR_2020!AL106</f>
        <v>0</v>
      </c>
      <c r="BN98" s="77" t="str">
        <f>IF(MIR_2020!AM106="","-",MIR_2020!AM106)</f>
        <v>-</v>
      </c>
      <c r="BO98" s="120" t="str">
        <f>IF(MIR_2020!BL106="","-",MIR_2020!BL106)</f>
        <v>-</v>
      </c>
      <c r="BP98" s="120" t="str">
        <f>IF(MIR_2020!BM106="","-",MIR_2020!BM106)</f>
        <v>-</v>
      </c>
      <c r="BQ98" s="120" t="str">
        <f>IF(MIR_2020!BN106="","-",MIR_2020!BN106)</f>
        <v>-</v>
      </c>
      <c r="BR98" s="120" t="str">
        <f>IF(MIR_2020!BO106="","-",MIR_2020!BO106)</f>
        <v>-</v>
      </c>
      <c r="BS98" s="73" t="str">
        <f>IF(MIR_2020!BP106="","-",MIR_2020!BP106)</f>
        <v>-</v>
      </c>
      <c r="BT98" s="120" t="str">
        <f>IF(MIR_2020!BR106="","-",MIR_2020!BR106)</f>
        <v>-</v>
      </c>
      <c r="BU98" s="120" t="str">
        <f>IF(MIR_2020!BS106="","-",MIR_2020!BS106)</f>
        <v>-</v>
      </c>
      <c r="BV98" s="73" t="str">
        <f>IF(MIR_2020!BT106="","-",MIR_2020!BT106)</f>
        <v>-</v>
      </c>
      <c r="BW98" s="73" t="str">
        <f>IF(MIR_2020!BU106="","-",MIR_2020!BU106)</f>
        <v>-</v>
      </c>
      <c r="BX98" s="73" t="str">
        <f>IF(MIR_2020!BV106="","-",MIR_2020!BV106)</f>
        <v>-</v>
      </c>
      <c r="BY98" s="73" t="str">
        <f>IF(MIR_2020!BW106="","-",MIR_2020!BW106)</f>
        <v>-</v>
      </c>
      <c r="BZ98" s="73" t="str">
        <f>IF(MIR_2020!BX106="","-",MIR_2020!BX106)</f>
        <v>-</v>
      </c>
      <c r="CA98" s="120" t="str">
        <f>IF(MIR_2020!BY106="","-",MIR_2020!BY106)</f>
        <v>-</v>
      </c>
      <c r="CB98" s="120" t="str">
        <f>IF(MIR_2020!BZ106="","-",MIR_2020!BZ106)</f>
        <v>-</v>
      </c>
      <c r="CC98" s="73" t="str">
        <f>IF(MIR_2020!CA106="","-",MIR_2020!CA106)</f>
        <v>-</v>
      </c>
      <c r="CD98" s="73" t="str">
        <f>IF(MIR_2020!CB106="","-",MIR_2020!CB106)</f>
        <v>-</v>
      </c>
      <c r="CE98" s="73" t="str">
        <f>IF(MIR_2020!CC106="","-",MIR_2020!CC106)</f>
        <v>-</v>
      </c>
      <c r="CF98" s="73" t="str">
        <f>IF(MIR_2020!CD106="","-",MIR_2020!CD106)</f>
        <v>-</v>
      </c>
      <c r="CG98" s="73" t="str">
        <f>IF(MIR_2020!CE106="","-",MIR_2020!CE106)</f>
        <v>-</v>
      </c>
      <c r="CH98" s="120" t="str">
        <f>IF(MIR_2020!CF106="","-",MIR_2020!CF106)</f>
        <v>-</v>
      </c>
      <c r="CI98" s="120" t="str">
        <f>IF(MIR_2020!CG106="","-",MIR_2020!CG106)</f>
        <v>-</v>
      </c>
      <c r="CJ98" s="73" t="str">
        <f>IF(MIR_2020!CH106="","-",MIR_2020!CH106)</f>
        <v>-</v>
      </c>
      <c r="CK98" s="73" t="str">
        <f>IF(MIR_2020!CI106="","-",MIR_2020!CI106)</f>
        <v>-</v>
      </c>
      <c r="CL98" s="73" t="str">
        <f>IF(MIR_2020!CJ106="","-",MIR_2020!CJ106)</f>
        <v>-</v>
      </c>
      <c r="CM98" s="73" t="str">
        <f>IF(MIR_2020!CK106="","-",MIR_2020!CK106)</f>
        <v>-</v>
      </c>
      <c r="CN98" s="73" t="str">
        <f>IF(MIR_2020!CL106="","-",MIR_2020!CL106)</f>
        <v>-</v>
      </c>
      <c r="CO98" s="120" t="str">
        <f>IF(MIR_2020!CM106="","-",MIR_2020!CM106)</f>
        <v>-</v>
      </c>
      <c r="CP98" s="120" t="str">
        <f>IF(MIR_2020!CN106="","-",MIR_2020!CN106)</f>
        <v>-</v>
      </c>
      <c r="CQ98" s="73" t="str">
        <f>IF(MIR_2020!CO106="","-",MIR_2020!CO106)</f>
        <v>-</v>
      </c>
      <c r="CR98" s="73" t="str">
        <f>IF(MIR_2020!CP106="","-",MIR_2020!CP106)</f>
        <v>-</v>
      </c>
      <c r="CS98" s="73" t="str">
        <f>IF(MIR_2020!CQ106="","-",MIR_2020!CQ106)</f>
        <v>-</v>
      </c>
      <c r="CT98" s="73" t="str">
        <f>IF(MIR_2020!CR106="","-",MIR_2020!CR106)</f>
        <v>-</v>
      </c>
      <c r="CU98" s="73" t="str">
        <f>IF(MIR_2020!CS106="","-",MIR_2020!CS106)</f>
        <v>-</v>
      </c>
    </row>
    <row r="99" spans="1:99" s="67" customFormat="1" ht="12.75" x14ac:dyDescent="0.3">
      <c r="A99" s="66">
        <f>+VLOOKUP($D99,Catálogos!$A$14:$E$40,5,0)</f>
        <v>2</v>
      </c>
      <c r="B99" s="68" t="str">
        <f>+VLOOKUP(D99,Catálogos!$A$14:$C$40,3,FALSE)</f>
        <v>Promover el pleno ejercicio de los derechos de acceso a la información pública y de protección de datos personales, así como la transparencia y apertura de las instituciones públicas.</v>
      </c>
      <c r="C99" s="68" t="str">
        <f>+VLOOKUP(D99,Catálogos!$A$14:$F$40,6,FALSE)</f>
        <v>Presidencia</v>
      </c>
      <c r="D99" s="67" t="str">
        <f>+MID(MIR_2020!$D$6,1,3)</f>
        <v>170</v>
      </c>
      <c r="E99" s="68" t="str">
        <f>+MID(MIR_2020!$D$6,7,150)</f>
        <v>Dirección General de Comunicación Social y Difusión</v>
      </c>
      <c r="F99" s="67" t="str">
        <f>IF(MIR_2020!B107=0,F98,MIR_2020!B107)</f>
        <v>GOA09</v>
      </c>
      <c r="G99" s="67" t="str">
        <f>IF(MIR_2020!C107=0,G98,MIR_2020!C107)</f>
        <v>Actividad</v>
      </c>
      <c r="H99" s="68" t="str">
        <f>IF(MIR_2020!D107="",H98,MIR_2020!D107)</f>
        <v>2.2 Aplicación de una encuesta institucional de diagnóstico de los instrumentos de comunicación interna y el impacto de sus mensajes entre el personal del Instituto.</v>
      </c>
      <c r="I99" s="68">
        <f>+MIR_2020!E107</f>
        <v>0</v>
      </c>
      <c r="J99" s="68">
        <f>+MIR_2020!F107</f>
        <v>0</v>
      </c>
      <c r="K99" s="68">
        <f>+MIR_2020!G107</f>
        <v>0</v>
      </c>
      <c r="L99" s="68">
        <f>+MIR_2020!H107</f>
        <v>0</v>
      </c>
      <c r="M99" s="68">
        <f>+MIR_2020!I107</f>
        <v>0</v>
      </c>
      <c r="N99" s="68">
        <f>+MIR_2020!J107</f>
        <v>0</v>
      </c>
      <c r="O99" s="68">
        <f>+MIR_2020!K107</f>
        <v>0</v>
      </c>
      <c r="P99" s="68">
        <f>+MIR_2020!L107</f>
        <v>0</v>
      </c>
      <c r="Q99" s="68">
        <f>+MIR_2020!M107</f>
        <v>0</v>
      </c>
      <c r="R99" s="68">
        <f>+MIR_2020!N107</f>
        <v>0</v>
      </c>
      <c r="S99" s="68">
        <f>+MIR_2020!O107</f>
        <v>0</v>
      </c>
      <c r="T99" s="68">
        <f>+MIR_2020!P107</f>
        <v>0</v>
      </c>
      <c r="U99" s="68">
        <f>+MIR_2020!Q107</f>
        <v>0</v>
      </c>
      <c r="V99" s="68" t="str">
        <f>IF(MIR_2020!R107=0,V98,MIR_2020!R107)</f>
        <v>Anual</v>
      </c>
      <c r="W99" s="68" t="str">
        <f>IF(MIR_2020!S107=0,W98,MIR_2020!S107)</f>
        <v>Porcentaje</v>
      </c>
      <c r="X99" s="68">
        <f>+MIR_2020!V107</f>
        <v>0</v>
      </c>
      <c r="Y99" s="68">
        <f>+MIR_2020!W107</f>
        <v>0</v>
      </c>
      <c r="Z99" s="68">
        <f>+MIR_2020!X107</f>
        <v>0</v>
      </c>
      <c r="AA99" s="68" t="str">
        <f>IF(AND(MIR_2020!Y107="",H99=H98),AA98,MIR_2020!Y107)</f>
        <v>Los resultados de la encuesta son obtenidos en tiempo y forma.</v>
      </c>
      <c r="AB99" s="68">
        <f>+MIR_2020!Z107</f>
        <v>0</v>
      </c>
      <c r="AC99" s="68">
        <f>+MIR_2020!AA107</f>
        <v>0</v>
      </c>
      <c r="AD99" s="68">
        <f>+MIR_2020!AB107</f>
        <v>0</v>
      </c>
      <c r="AE99" s="76">
        <f>+MIR_2020!AC107</f>
        <v>0</v>
      </c>
      <c r="AF99" s="76">
        <f>+MIR_2020!AD107</f>
        <v>0</v>
      </c>
      <c r="AG99" s="67">
        <f>+MIR_2020!AE107</f>
        <v>0</v>
      </c>
      <c r="AH99" s="67">
        <f>+MIR_2020!AF107</f>
        <v>0</v>
      </c>
      <c r="AI99" s="67">
        <f>+MIR_2020!AG107</f>
        <v>0</v>
      </c>
      <c r="AJ99" s="67">
        <f>+MIR_2020!AH107</f>
        <v>0</v>
      </c>
      <c r="AK99" s="67">
        <f>+MIR_2020!AN107</f>
        <v>0</v>
      </c>
      <c r="AL99" s="67" t="str">
        <f ca="1">IF(MIR_2020!AO107="","-",IF(AN99="No aplica","-",IF(MIR_2020!AO107="Sin avance","Sin avance",IF(MIR_2020!AO107&lt;&gt;"Sin avance",IFERROR(_xlfn.FORMULATEXT(MIR_2020!AO107),CONCATENATE("=",MIR_2020!AO107)),"0"))))</f>
        <v>-</v>
      </c>
      <c r="AM99" s="67">
        <f>+MIR_2020!AP107</f>
        <v>0</v>
      </c>
      <c r="AN99" s="67">
        <f>+MIR_2020!AQ107</f>
        <v>0</v>
      </c>
      <c r="AO99" s="67">
        <f>+MIR_2020!AR107</f>
        <v>0</v>
      </c>
      <c r="AP99" s="77" t="str">
        <f>IF(MIR_2020!AS107="","-",MIR_2020!AS107)</f>
        <v>-</v>
      </c>
      <c r="AQ99" s="67">
        <f>+MIR_2020!AT107</f>
        <v>0</v>
      </c>
      <c r="AR99" s="67" t="str">
        <f ca="1">+IF(MIR_2020!AU107="","-",IF(AT99="No aplica","-",IF(MIR_2020!AU107="Sin avance","Sin avance",IF(MIR_2020!AU107&lt;&gt;"Sin avance",IFERROR(_xlfn.FORMULATEXT(MIR_2020!AU107),CONCATENATE("=",MIR_2020!AU107)),"0"))))</f>
        <v>-</v>
      </c>
      <c r="AS99" s="67">
        <f>+MIR_2020!AV107</f>
        <v>0</v>
      </c>
      <c r="AT99" s="67">
        <f>+MIR_2020!AW107</f>
        <v>0</v>
      </c>
      <c r="AU99" s="67">
        <f>+MIR_2020!AX107</f>
        <v>0</v>
      </c>
      <c r="AV99" s="77" t="str">
        <f>IF(MIR_2020!AY107="","-",MIR_2020!AY107)</f>
        <v>-</v>
      </c>
      <c r="AW99" s="67">
        <f>+MIR_2020!AZ107</f>
        <v>0</v>
      </c>
      <c r="AX99" s="69" t="str">
        <f ca="1">+IF(MIR_2020!BA107="","-",IF(AZ99="No aplica","-",IF(MIR_2020!BA107="Sin avance","Sin avance",IF(MIR_2020!BA107&lt;&gt;"Sin avance",IFERROR(_xlfn.FORMULATEXT(MIR_2020!BA107),CONCATENATE("=",MIR_2020!BA107)),"0"))))</f>
        <v>-</v>
      </c>
      <c r="AY99" s="67">
        <f>+MIR_2020!BB107</f>
        <v>0</v>
      </c>
      <c r="AZ99" s="67">
        <f>+MIR_2020!BC107</f>
        <v>0</v>
      </c>
      <c r="BA99" s="67">
        <f>+MIR_2020!BD107</f>
        <v>0</v>
      </c>
      <c r="BB99" s="77" t="str">
        <f>IF(MIR_2020!BE107="","-",MIR_2020!BE107)</f>
        <v>-</v>
      </c>
      <c r="BC99" s="67">
        <f>+MIR_2020!BF107</f>
        <v>0</v>
      </c>
      <c r="BD99" s="67" t="str">
        <f ca="1">+IF(MIR_2020!BG107="","-",IF(BF99="No aplica","-",IF(MIR_2020!BG107="Sin avance","Sin avance",IF(MIR_2020!BG107&lt;&gt;"Sin avance",IFERROR(_xlfn.FORMULATEXT(MIR_2020!BG107),CONCATENATE("=",MIR_2020!BG107)),"0"))))</f>
        <v>-</v>
      </c>
      <c r="BE99" s="67">
        <f>+MIR_2020!BH107</f>
        <v>0</v>
      </c>
      <c r="BF99" s="67">
        <f>+MIR_2020!BI107</f>
        <v>0</v>
      </c>
      <c r="BG99" s="67">
        <f>+MIR_2020!BJ107</f>
        <v>0</v>
      </c>
      <c r="BH99" s="77" t="str">
        <f>IF(MIR_2020!BK107="","-",MIR_2020!BK107)</f>
        <v>-</v>
      </c>
      <c r="BI99" s="67">
        <f>+MIR_2020!AH107</f>
        <v>0</v>
      </c>
      <c r="BJ99" s="70" t="str">
        <f ca="1">+IF(MIR_2020!AI107="","-",IF(BL99="No aplica","-",IF(MIR_2020!AI107="Sin avance","Sin avance",IF(MIR_2020!AI107&lt;&gt;"Sin avance",IFERROR(_xlfn.FORMULATEXT(MIR_2020!AI107),CONCATENATE("=",MIR_2020!AI107)),"-"))))</f>
        <v>-</v>
      </c>
      <c r="BK99" s="67">
        <f>+MIR_2020!AJ107</f>
        <v>0</v>
      </c>
      <c r="BL99" s="67">
        <f>+MIR_2020!AK107</f>
        <v>0</v>
      </c>
      <c r="BM99" s="67">
        <f>+MIR_2020!AL107</f>
        <v>0</v>
      </c>
      <c r="BN99" s="77" t="str">
        <f>IF(MIR_2020!AM107="","-",MIR_2020!AM107)</f>
        <v>-</v>
      </c>
      <c r="BO99" s="120" t="str">
        <f>IF(MIR_2020!BL107="","-",MIR_2020!BL107)</f>
        <v>-</v>
      </c>
      <c r="BP99" s="120" t="str">
        <f>IF(MIR_2020!BM107="","-",MIR_2020!BM107)</f>
        <v>-</v>
      </c>
      <c r="BQ99" s="120" t="str">
        <f>IF(MIR_2020!BN107="","-",MIR_2020!BN107)</f>
        <v>-</v>
      </c>
      <c r="BR99" s="120" t="str">
        <f>IF(MIR_2020!BO107="","-",MIR_2020!BO107)</f>
        <v>-</v>
      </c>
      <c r="BS99" s="73" t="str">
        <f>IF(MIR_2020!BP107="","-",MIR_2020!BP107)</f>
        <v>-</v>
      </c>
      <c r="BT99" s="120" t="str">
        <f>IF(MIR_2020!BR107="","-",MIR_2020!BR107)</f>
        <v>-</v>
      </c>
      <c r="BU99" s="120" t="str">
        <f>IF(MIR_2020!BS107="","-",MIR_2020!BS107)</f>
        <v>-</v>
      </c>
      <c r="BV99" s="73" t="str">
        <f>IF(MIR_2020!BT107="","-",MIR_2020!BT107)</f>
        <v>-</v>
      </c>
      <c r="BW99" s="73" t="str">
        <f>IF(MIR_2020!BU107="","-",MIR_2020!BU107)</f>
        <v>-</v>
      </c>
      <c r="BX99" s="73" t="str">
        <f>IF(MIR_2020!BV107="","-",MIR_2020!BV107)</f>
        <v>-</v>
      </c>
      <c r="BY99" s="73" t="str">
        <f>IF(MIR_2020!BW107="","-",MIR_2020!BW107)</f>
        <v>-</v>
      </c>
      <c r="BZ99" s="73" t="str">
        <f>IF(MIR_2020!BX107="","-",MIR_2020!BX107)</f>
        <v>-</v>
      </c>
      <c r="CA99" s="120" t="str">
        <f>IF(MIR_2020!BY107="","-",MIR_2020!BY107)</f>
        <v>-</v>
      </c>
      <c r="CB99" s="120" t="str">
        <f>IF(MIR_2020!BZ107="","-",MIR_2020!BZ107)</f>
        <v>-</v>
      </c>
      <c r="CC99" s="73" t="str">
        <f>IF(MIR_2020!CA107="","-",MIR_2020!CA107)</f>
        <v>-</v>
      </c>
      <c r="CD99" s="73" t="str">
        <f>IF(MIR_2020!CB107="","-",MIR_2020!CB107)</f>
        <v>-</v>
      </c>
      <c r="CE99" s="73" t="str">
        <f>IF(MIR_2020!CC107="","-",MIR_2020!CC107)</f>
        <v>-</v>
      </c>
      <c r="CF99" s="73" t="str">
        <f>IF(MIR_2020!CD107="","-",MIR_2020!CD107)</f>
        <v>-</v>
      </c>
      <c r="CG99" s="73" t="str">
        <f>IF(MIR_2020!CE107="","-",MIR_2020!CE107)</f>
        <v>-</v>
      </c>
      <c r="CH99" s="120" t="str">
        <f>IF(MIR_2020!CF107="","-",MIR_2020!CF107)</f>
        <v>-</v>
      </c>
      <c r="CI99" s="120" t="str">
        <f>IF(MIR_2020!CG107="","-",MIR_2020!CG107)</f>
        <v>-</v>
      </c>
      <c r="CJ99" s="73" t="str">
        <f>IF(MIR_2020!CH107="","-",MIR_2020!CH107)</f>
        <v>-</v>
      </c>
      <c r="CK99" s="73" t="str">
        <f>IF(MIR_2020!CI107="","-",MIR_2020!CI107)</f>
        <v>-</v>
      </c>
      <c r="CL99" s="73" t="str">
        <f>IF(MIR_2020!CJ107="","-",MIR_2020!CJ107)</f>
        <v>-</v>
      </c>
      <c r="CM99" s="73" t="str">
        <f>IF(MIR_2020!CK107="","-",MIR_2020!CK107)</f>
        <v>-</v>
      </c>
      <c r="CN99" s="73" t="str">
        <f>IF(MIR_2020!CL107="","-",MIR_2020!CL107)</f>
        <v>-</v>
      </c>
      <c r="CO99" s="120" t="str">
        <f>IF(MIR_2020!CM107="","-",MIR_2020!CM107)</f>
        <v>-</v>
      </c>
      <c r="CP99" s="120" t="str">
        <f>IF(MIR_2020!CN107="","-",MIR_2020!CN107)</f>
        <v>-</v>
      </c>
      <c r="CQ99" s="73" t="str">
        <f>IF(MIR_2020!CO107="","-",MIR_2020!CO107)</f>
        <v>-</v>
      </c>
      <c r="CR99" s="73" t="str">
        <f>IF(MIR_2020!CP107="","-",MIR_2020!CP107)</f>
        <v>-</v>
      </c>
      <c r="CS99" s="73" t="str">
        <f>IF(MIR_2020!CQ107="","-",MIR_2020!CQ107)</f>
        <v>-</v>
      </c>
      <c r="CT99" s="73" t="str">
        <f>IF(MIR_2020!CR107="","-",MIR_2020!CR107)</f>
        <v>-</v>
      </c>
      <c r="CU99" s="73" t="str">
        <f>IF(MIR_2020!CS107="","-",MIR_2020!CS107)</f>
        <v>-</v>
      </c>
    </row>
    <row r="100" spans="1:99" s="67" customFormat="1" ht="12.75" x14ac:dyDescent="0.3">
      <c r="A100" s="66">
        <f>+VLOOKUP($D100,Catálogos!$A$14:$E$40,5,0)</f>
        <v>2</v>
      </c>
      <c r="B100" s="68" t="str">
        <f>+VLOOKUP(D100,Catálogos!$A$14:$C$40,3,FALSE)</f>
        <v>Promover el pleno ejercicio de los derechos de acceso a la información pública y de protección de datos personales, así como la transparencia y apertura de las instituciones públicas.</v>
      </c>
      <c r="C100" s="68" t="str">
        <f>+VLOOKUP(D100,Catálogos!$A$14:$F$40,6,FALSE)</f>
        <v>Presidencia</v>
      </c>
      <c r="D100" s="67" t="str">
        <f>+MID(MIR_2020!$D$6,1,3)</f>
        <v>170</v>
      </c>
      <c r="E100" s="68" t="str">
        <f>+MID(MIR_2020!$D$6,7,150)</f>
        <v>Dirección General de Comunicación Social y Difusión</v>
      </c>
      <c r="F100" s="67" t="str">
        <f>IF(MIR_2020!B108=0,F99,MIR_2020!B108)</f>
        <v>GOA09</v>
      </c>
      <c r="G100" s="67" t="str">
        <f>IF(MIR_2020!C108=0,G99,MIR_2020!C108)</f>
        <v>Actividad</v>
      </c>
      <c r="H100" s="68" t="str">
        <f>IF(MIR_2020!D108="",H99,MIR_2020!D108)</f>
        <v>2.2 Aplicación de una encuesta institucional de diagnóstico de los instrumentos de comunicación interna y el impacto de sus mensajes entre el personal del Instituto.</v>
      </c>
      <c r="I100" s="68">
        <f>+MIR_2020!E108</f>
        <v>0</v>
      </c>
      <c r="J100" s="68">
        <f>+MIR_2020!F108</f>
        <v>0</v>
      </c>
      <c r="K100" s="68">
        <f>+MIR_2020!G108</f>
        <v>0</v>
      </c>
      <c r="L100" s="68">
        <f>+MIR_2020!H108</f>
        <v>0</v>
      </c>
      <c r="M100" s="68">
        <f>+MIR_2020!I108</f>
        <v>0</v>
      </c>
      <c r="N100" s="68">
        <f>+MIR_2020!J108</f>
        <v>0</v>
      </c>
      <c r="O100" s="68">
        <f>+MIR_2020!K108</f>
        <v>0</v>
      </c>
      <c r="P100" s="68">
        <f>+MIR_2020!L108</f>
        <v>0</v>
      </c>
      <c r="Q100" s="68">
        <f>+MIR_2020!M108</f>
        <v>0</v>
      </c>
      <c r="R100" s="68">
        <f>+MIR_2020!N108</f>
        <v>0</v>
      </c>
      <c r="S100" s="68">
        <f>+MIR_2020!O108</f>
        <v>0</v>
      </c>
      <c r="T100" s="68">
        <f>+MIR_2020!P108</f>
        <v>0</v>
      </c>
      <c r="U100" s="68">
        <f>+MIR_2020!Q108</f>
        <v>0</v>
      </c>
      <c r="V100" s="68" t="str">
        <f>IF(MIR_2020!R108=0,V99,MIR_2020!R108)</f>
        <v>Anual</v>
      </c>
      <c r="W100" s="68" t="str">
        <f>IF(MIR_2020!S108=0,W99,MIR_2020!S108)</f>
        <v>Porcentaje</v>
      </c>
      <c r="X100" s="68">
        <f>+MIR_2020!V108</f>
        <v>0</v>
      </c>
      <c r="Y100" s="68">
        <f>+MIR_2020!W108</f>
        <v>0</v>
      </c>
      <c r="Z100" s="68">
        <f>+MIR_2020!X108</f>
        <v>0</v>
      </c>
      <c r="AA100" s="68" t="str">
        <f>IF(AND(MIR_2020!Y108="",H100=H99),AA99,MIR_2020!Y108)</f>
        <v>Los resultados de la encuesta son obtenidos en tiempo y forma.</v>
      </c>
      <c r="AB100" s="68">
        <f>+MIR_2020!Z108</f>
        <v>0</v>
      </c>
      <c r="AC100" s="68">
        <f>+MIR_2020!AA108</f>
        <v>0</v>
      </c>
      <c r="AD100" s="68">
        <f>+MIR_2020!AB108</f>
        <v>0</v>
      </c>
      <c r="AE100" s="76">
        <f>+MIR_2020!AC108</f>
        <v>0</v>
      </c>
      <c r="AF100" s="76">
        <f>+MIR_2020!AD108</f>
        <v>0</v>
      </c>
      <c r="AG100" s="67">
        <f>+MIR_2020!AE108</f>
        <v>0</v>
      </c>
      <c r="AH100" s="67">
        <f>+MIR_2020!AF108</f>
        <v>0</v>
      </c>
      <c r="AI100" s="67">
        <f>+MIR_2020!AG108</f>
        <v>0</v>
      </c>
      <c r="AJ100" s="67">
        <f>+MIR_2020!AH108</f>
        <v>0</v>
      </c>
      <c r="AK100" s="67">
        <f>+MIR_2020!AN108</f>
        <v>0</v>
      </c>
      <c r="AL100" s="67" t="str">
        <f ca="1">IF(MIR_2020!AO108="","-",IF(AN100="No aplica","-",IF(MIR_2020!AO108="Sin avance","Sin avance",IF(MIR_2020!AO108&lt;&gt;"Sin avance",IFERROR(_xlfn.FORMULATEXT(MIR_2020!AO108),CONCATENATE("=",MIR_2020!AO108)),"0"))))</f>
        <v>-</v>
      </c>
      <c r="AM100" s="67">
        <f>+MIR_2020!AP108</f>
        <v>0</v>
      </c>
      <c r="AN100" s="67">
        <f>+MIR_2020!AQ108</f>
        <v>0</v>
      </c>
      <c r="AO100" s="67">
        <f>+MIR_2020!AR108</f>
        <v>0</v>
      </c>
      <c r="AP100" s="77" t="str">
        <f>IF(MIR_2020!AS108="","-",MIR_2020!AS108)</f>
        <v>-</v>
      </c>
      <c r="AQ100" s="67">
        <f>+MIR_2020!AT108</f>
        <v>0</v>
      </c>
      <c r="AR100" s="67" t="str">
        <f ca="1">+IF(MIR_2020!AU108="","-",IF(AT100="No aplica","-",IF(MIR_2020!AU108="Sin avance","Sin avance",IF(MIR_2020!AU108&lt;&gt;"Sin avance",IFERROR(_xlfn.FORMULATEXT(MIR_2020!AU108),CONCATENATE("=",MIR_2020!AU108)),"0"))))</f>
        <v>-</v>
      </c>
      <c r="AS100" s="67">
        <f>+MIR_2020!AV108</f>
        <v>0</v>
      </c>
      <c r="AT100" s="67">
        <f>+MIR_2020!AW108</f>
        <v>0</v>
      </c>
      <c r="AU100" s="67">
        <f>+MIR_2020!AX108</f>
        <v>0</v>
      </c>
      <c r="AV100" s="77" t="str">
        <f>IF(MIR_2020!AY108="","-",MIR_2020!AY108)</f>
        <v>-</v>
      </c>
      <c r="AW100" s="67">
        <f>+MIR_2020!AZ108</f>
        <v>0</v>
      </c>
      <c r="AX100" s="69" t="str">
        <f ca="1">+IF(MIR_2020!BA108="","-",IF(AZ100="No aplica","-",IF(MIR_2020!BA108="Sin avance","Sin avance",IF(MIR_2020!BA108&lt;&gt;"Sin avance",IFERROR(_xlfn.FORMULATEXT(MIR_2020!BA108),CONCATENATE("=",MIR_2020!BA108)),"0"))))</f>
        <v>-</v>
      </c>
      <c r="AY100" s="67">
        <f>+MIR_2020!BB108</f>
        <v>0</v>
      </c>
      <c r="AZ100" s="67">
        <f>+MIR_2020!BC108</f>
        <v>0</v>
      </c>
      <c r="BA100" s="67">
        <f>+MIR_2020!BD108</f>
        <v>0</v>
      </c>
      <c r="BB100" s="77" t="str">
        <f>IF(MIR_2020!BE108="","-",MIR_2020!BE108)</f>
        <v>-</v>
      </c>
      <c r="BC100" s="67">
        <f>+MIR_2020!BF108</f>
        <v>0</v>
      </c>
      <c r="BD100" s="67" t="str">
        <f ca="1">+IF(MIR_2020!BG108="","-",IF(BF100="No aplica","-",IF(MIR_2020!BG108="Sin avance","Sin avance",IF(MIR_2020!BG108&lt;&gt;"Sin avance",IFERROR(_xlfn.FORMULATEXT(MIR_2020!BG108),CONCATENATE("=",MIR_2020!BG108)),"0"))))</f>
        <v>-</v>
      </c>
      <c r="BE100" s="67">
        <f>+MIR_2020!BH108</f>
        <v>0</v>
      </c>
      <c r="BF100" s="67">
        <f>+MIR_2020!BI108</f>
        <v>0</v>
      </c>
      <c r="BG100" s="67">
        <f>+MIR_2020!BJ108</f>
        <v>0</v>
      </c>
      <c r="BH100" s="77" t="str">
        <f>IF(MIR_2020!BK108="","-",MIR_2020!BK108)</f>
        <v>-</v>
      </c>
      <c r="BI100" s="67">
        <f>+MIR_2020!AH108</f>
        <v>0</v>
      </c>
      <c r="BJ100" s="70" t="str">
        <f ca="1">+IF(MIR_2020!AI108="","-",IF(BL100="No aplica","-",IF(MIR_2020!AI108="Sin avance","Sin avance",IF(MIR_2020!AI108&lt;&gt;"Sin avance",IFERROR(_xlfn.FORMULATEXT(MIR_2020!AI108),CONCATENATE("=",MIR_2020!AI108)),"-"))))</f>
        <v>-</v>
      </c>
      <c r="BK100" s="67">
        <f>+MIR_2020!AJ108</f>
        <v>0</v>
      </c>
      <c r="BL100" s="67">
        <f>+MIR_2020!AK108</f>
        <v>0</v>
      </c>
      <c r="BM100" s="67">
        <f>+MIR_2020!AL108</f>
        <v>0</v>
      </c>
      <c r="BN100" s="77" t="str">
        <f>IF(MIR_2020!AM108="","-",MIR_2020!AM108)</f>
        <v>-</v>
      </c>
      <c r="BO100" s="120" t="str">
        <f>IF(MIR_2020!BL108="","-",MIR_2020!BL108)</f>
        <v>-</v>
      </c>
      <c r="BP100" s="120" t="str">
        <f>IF(MIR_2020!BM108="","-",MIR_2020!BM108)</f>
        <v>-</v>
      </c>
      <c r="BQ100" s="120" t="str">
        <f>IF(MIR_2020!BN108="","-",MIR_2020!BN108)</f>
        <v>-</v>
      </c>
      <c r="BR100" s="120" t="str">
        <f>IF(MIR_2020!BO108="","-",MIR_2020!BO108)</f>
        <v>-</v>
      </c>
      <c r="BS100" s="73" t="str">
        <f>IF(MIR_2020!BP108="","-",MIR_2020!BP108)</f>
        <v>-</v>
      </c>
      <c r="BT100" s="120" t="str">
        <f>IF(MIR_2020!BR108="","-",MIR_2020!BR108)</f>
        <v>-</v>
      </c>
      <c r="BU100" s="120" t="str">
        <f>IF(MIR_2020!BS108="","-",MIR_2020!BS108)</f>
        <v>-</v>
      </c>
      <c r="BV100" s="73" t="str">
        <f>IF(MIR_2020!BT108="","-",MIR_2020!BT108)</f>
        <v>-</v>
      </c>
      <c r="BW100" s="73" t="str">
        <f>IF(MIR_2020!BU108="","-",MIR_2020!BU108)</f>
        <v>-</v>
      </c>
      <c r="BX100" s="73" t="str">
        <f>IF(MIR_2020!BV108="","-",MIR_2020!BV108)</f>
        <v>-</v>
      </c>
      <c r="BY100" s="73" t="str">
        <f>IF(MIR_2020!BW108="","-",MIR_2020!BW108)</f>
        <v>-</v>
      </c>
      <c r="BZ100" s="73" t="str">
        <f>IF(MIR_2020!BX108="","-",MIR_2020!BX108)</f>
        <v>-</v>
      </c>
      <c r="CA100" s="120" t="str">
        <f>IF(MIR_2020!BY108="","-",MIR_2020!BY108)</f>
        <v>-</v>
      </c>
      <c r="CB100" s="120" t="str">
        <f>IF(MIR_2020!BZ108="","-",MIR_2020!BZ108)</f>
        <v>-</v>
      </c>
      <c r="CC100" s="73" t="str">
        <f>IF(MIR_2020!CA108="","-",MIR_2020!CA108)</f>
        <v>-</v>
      </c>
      <c r="CD100" s="73" t="str">
        <f>IF(MIR_2020!CB108="","-",MIR_2020!CB108)</f>
        <v>-</v>
      </c>
      <c r="CE100" s="73" t="str">
        <f>IF(MIR_2020!CC108="","-",MIR_2020!CC108)</f>
        <v>-</v>
      </c>
      <c r="CF100" s="73" t="str">
        <f>IF(MIR_2020!CD108="","-",MIR_2020!CD108)</f>
        <v>-</v>
      </c>
      <c r="CG100" s="73" t="str">
        <f>IF(MIR_2020!CE108="","-",MIR_2020!CE108)</f>
        <v>-</v>
      </c>
      <c r="CH100" s="120" t="str">
        <f>IF(MIR_2020!CF108="","-",MIR_2020!CF108)</f>
        <v>-</v>
      </c>
      <c r="CI100" s="120" t="str">
        <f>IF(MIR_2020!CG108="","-",MIR_2020!CG108)</f>
        <v>-</v>
      </c>
      <c r="CJ100" s="73" t="str">
        <f>IF(MIR_2020!CH108="","-",MIR_2020!CH108)</f>
        <v>-</v>
      </c>
      <c r="CK100" s="73" t="str">
        <f>IF(MIR_2020!CI108="","-",MIR_2020!CI108)</f>
        <v>-</v>
      </c>
      <c r="CL100" s="73" t="str">
        <f>IF(MIR_2020!CJ108="","-",MIR_2020!CJ108)</f>
        <v>-</v>
      </c>
      <c r="CM100" s="73" t="str">
        <f>IF(MIR_2020!CK108="","-",MIR_2020!CK108)</f>
        <v>-</v>
      </c>
      <c r="CN100" s="73" t="str">
        <f>IF(MIR_2020!CL108="","-",MIR_2020!CL108)</f>
        <v>-</v>
      </c>
      <c r="CO100" s="120" t="str">
        <f>IF(MIR_2020!CM108="","-",MIR_2020!CM108)</f>
        <v>-</v>
      </c>
      <c r="CP100" s="120" t="str">
        <f>IF(MIR_2020!CN108="","-",MIR_2020!CN108)</f>
        <v>-</v>
      </c>
      <c r="CQ100" s="73" t="str">
        <f>IF(MIR_2020!CO108="","-",MIR_2020!CO108)</f>
        <v>-</v>
      </c>
      <c r="CR100" s="73" t="str">
        <f>IF(MIR_2020!CP108="","-",MIR_2020!CP108)</f>
        <v>-</v>
      </c>
      <c r="CS100" s="73" t="str">
        <f>IF(MIR_2020!CQ108="","-",MIR_2020!CQ108)</f>
        <v>-</v>
      </c>
      <c r="CT100" s="73" t="str">
        <f>IF(MIR_2020!CR108="","-",MIR_2020!CR108)</f>
        <v>-</v>
      </c>
      <c r="CU100" s="73" t="str">
        <f>IF(MIR_2020!CS108="","-",MIR_2020!CS108)</f>
        <v>-</v>
      </c>
    </row>
    <row r="101" spans="1:99" s="67" customFormat="1" ht="12.75" x14ac:dyDescent="0.3">
      <c r="A101" s="66">
        <f>+VLOOKUP($D101,Catálogos!$A$14:$E$40,5,0)</f>
        <v>2</v>
      </c>
      <c r="B101" s="68" t="str">
        <f>+VLOOKUP(D101,Catálogos!$A$14:$C$40,3,FALSE)</f>
        <v>Promover el pleno ejercicio de los derechos de acceso a la información pública y de protección de datos personales, así como la transparencia y apertura de las instituciones públicas.</v>
      </c>
      <c r="C101" s="68" t="str">
        <f>+VLOOKUP(D101,Catálogos!$A$14:$F$40,6,FALSE)</f>
        <v>Presidencia</v>
      </c>
      <c r="D101" s="67" t="str">
        <f>+MID(MIR_2020!$D$6,1,3)</f>
        <v>170</v>
      </c>
      <c r="E101" s="68" t="str">
        <f>+MID(MIR_2020!$D$6,7,150)</f>
        <v>Dirección General de Comunicación Social y Difusión</v>
      </c>
      <c r="F101" s="67" t="str">
        <f>IF(MIR_2020!B109=0,F100,MIR_2020!B109)</f>
        <v>GOA09</v>
      </c>
      <c r="G101" s="67" t="str">
        <f>IF(MIR_2020!C109=0,G100,MIR_2020!C109)</f>
        <v>Actividad</v>
      </c>
      <c r="H101" s="68" t="str">
        <f>IF(MIR_2020!D109="",H100,MIR_2020!D109)</f>
        <v>2.2 Aplicación de una encuesta institucional de diagnóstico de los instrumentos de comunicación interna y el impacto de sus mensajes entre el personal del Instituto.</v>
      </c>
      <c r="I101" s="68">
        <f>+MIR_2020!E109</f>
        <v>0</v>
      </c>
      <c r="J101" s="68">
        <f>+MIR_2020!F109</f>
        <v>0</v>
      </c>
      <c r="K101" s="68">
        <f>+MIR_2020!G109</f>
        <v>0</v>
      </c>
      <c r="L101" s="68">
        <f>+MIR_2020!H109</f>
        <v>0</v>
      </c>
      <c r="M101" s="68">
        <f>+MIR_2020!I109</f>
        <v>0</v>
      </c>
      <c r="N101" s="68">
        <f>+MIR_2020!J109</f>
        <v>0</v>
      </c>
      <c r="O101" s="68">
        <f>+MIR_2020!K109</f>
        <v>0</v>
      </c>
      <c r="P101" s="68">
        <f>+MIR_2020!L109</f>
        <v>0</v>
      </c>
      <c r="Q101" s="68">
        <f>+MIR_2020!M109</f>
        <v>0</v>
      </c>
      <c r="R101" s="68">
        <f>+MIR_2020!N109</f>
        <v>0</v>
      </c>
      <c r="S101" s="68">
        <f>+MIR_2020!O109</f>
        <v>0</v>
      </c>
      <c r="T101" s="68">
        <f>+MIR_2020!P109</f>
        <v>0</v>
      </c>
      <c r="U101" s="68">
        <f>+MIR_2020!Q109</f>
        <v>0</v>
      </c>
      <c r="V101" s="68" t="str">
        <f>IF(MIR_2020!R109=0,V100,MIR_2020!R109)</f>
        <v>Anual</v>
      </c>
      <c r="W101" s="68" t="str">
        <f>IF(MIR_2020!S109=0,W100,MIR_2020!S109)</f>
        <v>Porcentaje</v>
      </c>
      <c r="X101" s="68">
        <f>+MIR_2020!V109</f>
        <v>0</v>
      </c>
      <c r="Y101" s="68">
        <f>+MIR_2020!W109</f>
        <v>0</v>
      </c>
      <c r="Z101" s="68">
        <f>+MIR_2020!X109</f>
        <v>0</v>
      </c>
      <c r="AA101" s="68" t="str">
        <f>IF(AND(MIR_2020!Y109="",H101=H100),AA100,MIR_2020!Y109)</f>
        <v>Los resultados de la encuesta son obtenidos en tiempo y forma.</v>
      </c>
      <c r="AB101" s="68">
        <f>+MIR_2020!Z109</f>
        <v>0</v>
      </c>
      <c r="AC101" s="68">
        <f>+MIR_2020!AA109</f>
        <v>0</v>
      </c>
      <c r="AD101" s="68">
        <f>+MIR_2020!AB109</f>
        <v>0</v>
      </c>
      <c r="AE101" s="76">
        <f>+MIR_2020!AC109</f>
        <v>0</v>
      </c>
      <c r="AF101" s="76">
        <f>+MIR_2020!AD109</f>
        <v>0</v>
      </c>
      <c r="AG101" s="67">
        <f>+MIR_2020!AE109</f>
        <v>0</v>
      </c>
      <c r="AH101" s="67">
        <f>+MIR_2020!AF109</f>
        <v>0</v>
      </c>
      <c r="AI101" s="67">
        <f>+MIR_2020!AG109</f>
        <v>0</v>
      </c>
      <c r="AJ101" s="67">
        <f>+MIR_2020!AH109</f>
        <v>0</v>
      </c>
      <c r="AK101" s="67">
        <f>+MIR_2020!AN109</f>
        <v>0</v>
      </c>
      <c r="AL101" s="67" t="str">
        <f ca="1">IF(MIR_2020!AO109="","-",IF(AN101="No aplica","-",IF(MIR_2020!AO109="Sin avance","Sin avance",IF(MIR_2020!AO109&lt;&gt;"Sin avance",IFERROR(_xlfn.FORMULATEXT(MIR_2020!AO109),CONCATENATE("=",MIR_2020!AO109)),"0"))))</f>
        <v>-</v>
      </c>
      <c r="AM101" s="67">
        <f>+MIR_2020!AP109</f>
        <v>0</v>
      </c>
      <c r="AN101" s="67">
        <f>+MIR_2020!AQ109</f>
        <v>0</v>
      </c>
      <c r="AO101" s="67">
        <f>+MIR_2020!AR109</f>
        <v>0</v>
      </c>
      <c r="AP101" s="77" t="str">
        <f>IF(MIR_2020!AS109="","-",MIR_2020!AS109)</f>
        <v>-</v>
      </c>
      <c r="AQ101" s="67">
        <f>+MIR_2020!AT109</f>
        <v>0</v>
      </c>
      <c r="AR101" s="67" t="str">
        <f ca="1">+IF(MIR_2020!AU109="","-",IF(AT101="No aplica","-",IF(MIR_2020!AU109="Sin avance","Sin avance",IF(MIR_2020!AU109&lt;&gt;"Sin avance",IFERROR(_xlfn.FORMULATEXT(MIR_2020!AU109),CONCATENATE("=",MIR_2020!AU109)),"0"))))</f>
        <v>-</v>
      </c>
      <c r="AS101" s="67">
        <f>+MIR_2020!AV109</f>
        <v>0</v>
      </c>
      <c r="AT101" s="67">
        <f>+MIR_2020!AW109</f>
        <v>0</v>
      </c>
      <c r="AU101" s="67">
        <f>+MIR_2020!AX109</f>
        <v>0</v>
      </c>
      <c r="AV101" s="77" t="str">
        <f>IF(MIR_2020!AY109="","-",MIR_2020!AY109)</f>
        <v>-</v>
      </c>
      <c r="AW101" s="67">
        <f>+MIR_2020!AZ109</f>
        <v>0</v>
      </c>
      <c r="AX101" s="69" t="str">
        <f ca="1">+IF(MIR_2020!BA109="","-",IF(AZ101="No aplica","-",IF(MIR_2020!BA109="Sin avance","Sin avance",IF(MIR_2020!BA109&lt;&gt;"Sin avance",IFERROR(_xlfn.FORMULATEXT(MIR_2020!BA109),CONCATENATE("=",MIR_2020!BA109)),"0"))))</f>
        <v>-</v>
      </c>
      <c r="AY101" s="67">
        <f>+MIR_2020!BB109</f>
        <v>0</v>
      </c>
      <c r="AZ101" s="67">
        <f>+MIR_2020!BC109</f>
        <v>0</v>
      </c>
      <c r="BA101" s="67">
        <f>+MIR_2020!BD109</f>
        <v>0</v>
      </c>
      <c r="BB101" s="77" t="str">
        <f>IF(MIR_2020!BE109="","-",MIR_2020!BE109)</f>
        <v>-</v>
      </c>
      <c r="BC101" s="67">
        <f>+MIR_2020!BF109</f>
        <v>0</v>
      </c>
      <c r="BD101" s="67" t="str">
        <f ca="1">+IF(MIR_2020!BG109="","-",IF(BF101="No aplica","-",IF(MIR_2020!BG109="Sin avance","Sin avance",IF(MIR_2020!BG109&lt;&gt;"Sin avance",IFERROR(_xlfn.FORMULATEXT(MIR_2020!BG109),CONCATENATE("=",MIR_2020!BG109)),"0"))))</f>
        <v>-</v>
      </c>
      <c r="BE101" s="67">
        <f>+MIR_2020!BH109</f>
        <v>0</v>
      </c>
      <c r="BF101" s="67">
        <f>+MIR_2020!BI109</f>
        <v>0</v>
      </c>
      <c r="BG101" s="67">
        <f>+MIR_2020!BJ109</f>
        <v>0</v>
      </c>
      <c r="BH101" s="77" t="str">
        <f>IF(MIR_2020!BK109="","-",MIR_2020!BK109)</f>
        <v>-</v>
      </c>
      <c r="BI101" s="67">
        <f>+MIR_2020!AH109</f>
        <v>0</v>
      </c>
      <c r="BJ101" s="70" t="str">
        <f ca="1">+IF(MIR_2020!AI109="","-",IF(BL101="No aplica","-",IF(MIR_2020!AI109="Sin avance","Sin avance",IF(MIR_2020!AI109&lt;&gt;"Sin avance",IFERROR(_xlfn.FORMULATEXT(MIR_2020!AI109),CONCATENATE("=",MIR_2020!AI109)),"-"))))</f>
        <v>-</v>
      </c>
      <c r="BK101" s="67">
        <f>+MIR_2020!AJ109</f>
        <v>0</v>
      </c>
      <c r="BL101" s="67">
        <f>+MIR_2020!AK109</f>
        <v>0</v>
      </c>
      <c r="BM101" s="67">
        <f>+MIR_2020!AL109</f>
        <v>0</v>
      </c>
      <c r="BN101" s="77" t="str">
        <f>IF(MIR_2020!AM109="","-",MIR_2020!AM109)</f>
        <v>-</v>
      </c>
      <c r="BO101" s="120" t="str">
        <f>IF(MIR_2020!BL109="","-",MIR_2020!BL109)</f>
        <v>-</v>
      </c>
      <c r="BP101" s="120" t="str">
        <f>IF(MIR_2020!BM109="","-",MIR_2020!BM109)</f>
        <v>-</v>
      </c>
      <c r="BQ101" s="120" t="str">
        <f>IF(MIR_2020!BN109="","-",MIR_2020!BN109)</f>
        <v>-</v>
      </c>
      <c r="BR101" s="120" t="str">
        <f>IF(MIR_2020!BO109="","-",MIR_2020!BO109)</f>
        <v>-</v>
      </c>
      <c r="BS101" s="73" t="str">
        <f>IF(MIR_2020!BP109="","-",MIR_2020!BP109)</f>
        <v>-</v>
      </c>
      <c r="BT101" s="120" t="str">
        <f>IF(MIR_2020!BR109="","-",MIR_2020!BR109)</f>
        <v>-</v>
      </c>
      <c r="BU101" s="120" t="str">
        <f>IF(MIR_2020!BS109="","-",MIR_2020!BS109)</f>
        <v>-</v>
      </c>
      <c r="BV101" s="73" t="str">
        <f>IF(MIR_2020!BT109="","-",MIR_2020!BT109)</f>
        <v>-</v>
      </c>
      <c r="BW101" s="73" t="str">
        <f>IF(MIR_2020!BU109="","-",MIR_2020!BU109)</f>
        <v>-</v>
      </c>
      <c r="BX101" s="73" t="str">
        <f>IF(MIR_2020!BV109="","-",MIR_2020!BV109)</f>
        <v>-</v>
      </c>
      <c r="BY101" s="73" t="str">
        <f>IF(MIR_2020!BW109="","-",MIR_2020!BW109)</f>
        <v>-</v>
      </c>
      <c r="BZ101" s="73" t="str">
        <f>IF(MIR_2020!BX109="","-",MIR_2020!BX109)</f>
        <v>-</v>
      </c>
      <c r="CA101" s="120" t="str">
        <f>IF(MIR_2020!BY109="","-",MIR_2020!BY109)</f>
        <v>-</v>
      </c>
      <c r="CB101" s="120" t="str">
        <f>IF(MIR_2020!BZ109="","-",MIR_2020!BZ109)</f>
        <v>-</v>
      </c>
      <c r="CC101" s="73" t="str">
        <f>IF(MIR_2020!CA109="","-",MIR_2020!CA109)</f>
        <v>-</v>
      </c>
      <c r="CD101" s="73" t="str">
        <f>IF(MIR_2020!CB109="","-",MIR_2020!CB109)</f>
        <v>-</v>
      </c>
      <c r="CE101" s="73" t="str">
        <f>IF(MIR_2020!CC109="","-",MIR_2020!CC109)</f>
        <v>-</v>
      </c>
      <c r="CF101" s="73" t="str">
        <f>IF(MIR_2020!CD109="","-",MIR_2020!CD109)</f>
        <v>-</v>
      </c>
      <c r="CG101" s="73" t="str">
        <f>IF(MIR_2020!CE109="","-",MIR_2020!CE109)</f>
        <v>-</v>
      </c>
      <c r="CH101" s="120" t="str">
        <f>IF(MIR_2020!CF109="","-",MIR_2020!CF109)</f>
        <v>-</v>
      </c>
      <c r="CI101" s="120" t="str">
        <f>IF(MIR_2020!CG109="","-",MIR_2020!CG109)</f>
        <v>-</v>
      </c>
      <c r="CJ101" s="73" t="str">
        <f>IF(MIR_2020!CH109="","-",MIR_2020!CH109)</f>
        <v>-</v>
      </c>
      <c r="CK101" s="73" t="str">
        <f>IF(MIR_2020!CI109="","-",MIR_2020!CI109)</f>
        <v>-</v>
      </c>
      <c r="CL101" s="73" t="str">
        <f>IF(MIR_2020!CJ109="","-",MIR_2020!CJ109)</f>
        <v>-</v>
      </c>
      <c r="CM101" s="73" t="str">
        <f>IF(MIR_2020!CK109="","-",MIR_2020!CK109)</f>
        <v>-</v>
      </c>
      <c r="CN101" s="73" t="str">
        <f>IF(MIR_2020!CL109="","-",MIR_2020!CL109)</f>
        <v>-</v>
      </c>
      <c r="CO101" s="120" t="str">
        <f>IF(MIR_2020!CM109="","-",MIR_2020!CM109)</f>
        <v>-</v>
      </c>
      <c r="CP101" s="120" t="str">
        <f>IF(MIR_2020!CN109="","-",MIR_2020!CN109)</f>
        <v>-</v>
      </c>
      <c r="CQ101" s="73" t="str">
        <f>IF(MIR_2020!CO109="","-",MIR_2020!CO109)</f>
        <v>-</v>
      </c>
      <c r="CR101" s="73" t="str">
        <f>IF(MIR_2020!CP109="","-",MIR_2020!CP109)</f>
        <v>-</v>
      </c>
      <c r="CS101" s="73" t="str">
        <f>IF(MIR_2020!CQ109="","-",MIR_2020!CQ109)</f>
        <v>-</v>
      </c>
      <c r="CT101" s="73" t="str">
        <f>IF(MIR_2020!CR109="","-",MIR_2020!CR109)</f>
        <v>-</v>
      </c>
      <c r="CU101" s="73" t="str">
        <f>IF(MIR_2020!CS109="","-",MIR_2020!CS109)</f>
        <v>-</v>
      </c>
    </row>
    <row r="102" spans="1:99" s="67" customFormat="1" ht="12.75" x14ac:dyDescent="0.3">
      <c r="A102" s="66">
        <f>+VLOOKUP($D102,Catálogos!$A$14:$E$40,5,0)</f>
        <v>2</v>
      </c>
      <c r="B102" s="68" t="str">
        <f>+VLOOKUP(D102,Catálogos!$A$14:$C$40,3,FALSE)</f>
        <v>Promover el pleno ejercicio de los derechos de acceso a la información pública y de protección de datos personales, así como la transparencia y apertura de las instituciones públicas.</v>
      </c>
      <c r="C102" s="68" t="str">
        <f>+VLOOKUP(D102,Catálogos!$A$14:$F$40,6,FALSE)</f>
        <v>Presidencia</v>
      </c>
      <c r="D102" s="67" t="str">
        <f>+MID(MIR_2020!$D$6,1,3)</f>
        <v>170</v>
      </c>
      <c r="E102" s="68" t="str">
        <f>+MID(MIR_2020!$D$6,7,150)</f>
        <v>Dirección General de Comunicación Social y Difusión</v>
      </c>
      <c r="F102" s="67" t="str">
        <f>IF(MIR_2020!B110=0,F101,MIR_2020!B110)</f>
        <v>GOA09</v>
      </c>
      <c r="G102" s="67" t="str">
        <f>IF(MIR_2020!C110=0,G101,MIR_2020!C110)</f>
        <v>Actividad</v>
      </c>
      <c r="H102" s="68" t="str">
        <f>IF(MIR_2020!D110="",H101,MIR_2020!D110)</f>
        <v>2.2 Aplicación de una encuesta institucional de diagnóstico de los instrumentos de comunicación interna y el impacto de sus mensajes entre el personal del Instituto.</v>
      </c>
      <c r="I102" s="68">
        <f>+MIR_2020!E110</f>
        <v>0</v>
      </c>
      <c r="J102" s="68">
        <f>+MIR_2020!F110</f>
        <v>0</v>
      </c>
      <c r="K102" s="68">
        <f>+MIR_2020!G110</f>
        <v>0</v>
      </c>
      <c r="L102" s="68">
        <f>+MIR_2020!H110</f>
        <v>0</v>
      </c>
      <c r="M102" s="68">
        <f>+MIR_2020!I110</f>
        <v>0</v>
      </c>
      <c r="N102" s="68">
        <f>+MIR_2020!J110</f>
        <v>0</v>
      </c>
      <c r="O102" s="68">
        <f>+MIR_2020!K110</f>
        <v>0</v>
      </c>
      <c r="P102" s="68">
        <f>+MIR_2020!L110</f>
        <v>0</v>
      </c>
      <c r="Q102" s="68">
        <f>+MIR_2020!M110</f>
        <v>0</v>
      </c>
      <c r="R102" s="68">
        <f>+MIR_2020!N110</f>
        <v>0</v>
      </c>
      <c r="S102" s="68">
        <f>+MIR_2020!O110</f>
        <v>0</v>
      </c>
      <c r="T102" s="68">
        <f>+MIR_2020!P110</f>
        <v>0</v>
      </c>
      <c r="U102" s="68">
        <f>+MIR_2020!Q110</f>
        <v>0</v>
      </c>
      <c r="V102" s="68" t="str">
        <f>IF(MIR_2020!R110=0,V101,MIR_2020!R110)</f>
        <v>Anual</v>
      </c>
      <c r="W102" s="68" t="str">
        <f>IF(MIR_2020!S110=0,W101,MIR_2020!S110)</f>
        <v>Porcentaje</v>
      </c>
      <c r="X102" s="68">
        <f>+MIR_2020!V110</f>
        <v>0</v>
      </c>
      <c r="Y102" s="68">
        <f>+MIR_2020!W110</f>
        <v>0</v>
      </c>
      <c r="Z102" s="68">
        <f>+MIR_2020!X110</f>
        <v>0</v>
      </c>
      <c r="AA102" s="68" t="str">
        <f>IF(AND(MIR_2020!Y110="",H102=H101),AA101,MIR_2020!Y110)</f>
        <v>Los resultados de la encuesta son obtenidos en tiempo y forma.</v>
      </c>
      <c r="AB102" s="68">
        <f>+MIR_2020!Z110</f>
        <v>0</v>
      </c>
      <c r="AC102" s="68">
        <f>+MIR_2020!AA110</f>
        <v>0</v>
      </c>
      <c r="AD102" s="68">
        <f>+MIR_2020!AB110</f>
        <v>0</v>
      </c>
      <c r="AE102" s="76">
        <f>+MIR_2020!AC110</f>
        <v>0</v>
      </c>
      <c r="AF102" s="76">
        <f>+MIR_2020!AD110</f>
        <v>0</v>
      </c>
      <c r="AG102" s="67">
        <f>+MIR_2020!AE110</f>
        <v>0</v>
      </c>
      <c r="AH102" s="67">
        <f>+MIR_2020!AF110</f>
        <v>0</v>
      </c>
      <c r="AI102" s="67">
        <f>+MIR_2020!AG110</f>
        <v>0</v>
      </c>
      <c r="AJ102" s="67">
        <f>+MIR_2020!AH110</f>
        <v>0</v>
      </c>
      <c r="AK102" s="67">
        <f>+MIR_2020!AN110</f>
        <v>0</v>
      </c>
      <c r="AL102" s="67" t="str">
        <f ca="1">IF(MIR_2020!AO110="","-",IF(AN102="No aplica","-",IF(MIR_2020!AO110="Sin avance","Sin avance",IF(MIR_2020!AO110&lt;&gt;"Sin avance",IFERROR(_xlfn.FORMULATEXT(MIR_2020!AO110),CONCATENATE("=",MIR_2020!AO110)),"0"))))</f>
        <v>-</v>
      </c>
      <c r="AM102" s="67">
        <f>+MIR_2020!AP110</f>
        <v>0</v>
      </c>
      <c r="AN102" s="67">
        <f>+MIR_2020!AQ110</f>
        <v>0</v>
      </c>
      <c r="AO102" s="67">
        <f>+MIR_2020!AR110</f>
        <v>0</v>
      </c>
      <c r="AP102" s="77" t="str">
        <f>IF(MIR_2020!AS110="","-",MIR_2020!AS110)</f>
        <v>-</v>
      </c>
      <c r="AQ102" s="67">
        <f>+MIR_2020!AT110</f>
        <v>0</v>
      </c>
      <c r="AR102" s="67" t="str">
        <f ca="1">+IF(MIR_2020!AU110="","-",IF(AT102="No aplica","-",IF(MIR_2020!AU110="Sin avance","Sin avance",IF(MIR_2020!AU110&lt;&gt;"Sin avance",IFERROR(_xlfn.FORMULATEXT(MIR_2020!AU110),CONCATENATE("=",MIR_2020!AU110)),"0"))))</f>
        <v>-</v>
      </c>
      <c r="AS102" s="67">
        <f>+MIR_2020!AV110</f>
        <v>0</v>
      </c>
      <c r="AT102" s="67">
        <f>+MIR_2020!AW110</f>
        <v>0</v>
      </c>
      <c r="AU102" s="67">
        <f>+MIR_2020!AX110</f>
        <v>0</v>
      </c>
      <c r="AV102" s="77" t="str">
        <f>IF(MIR_2020!AY110="","-",MIR_2020!AY110)</f>
        <v>-</v>
      </c>
      <c r="AW102" s="67">
        <f>+MIR_2020!AZ110</f>
        <v>0</v>
      </c>
      <c r="AX102" s="69" t="str">
        <f ca="1">+IF(MIR_2020!BA110="","-",IF(AZ102="No aplica","-",IF(MIR_2020!BA110="Sin avance","Sin avance",IF(MIR_2020!BA110&lt;&gt;"Sin avance",IFERROR(_xlfn.FORMULATEXT(MIR_2020!BA110),CONCATENATE("=",MIR_2020!BA110)),"0"))))</f>
        <v>-</v>
      </c>
      <c r="AY102" s="67">
        <f>+MIR_2020!BB110</f>
        <v>0</v>
      </c>
      <c r="AZ102" s="67">
        <f>+MIR_2020!BC110</f>
        <v>0</v>
      </c>
      <c r="BA102" s="67">
        <f>+MIR_2020!BD110</f>
        <v>0</v>
      </c>
      <c r="BB102" s="77" t="str">
        <f>IF(MIR_2020!BE110="","-",MIR_2020!BE110)</f>
        <v>-</v>
      </c>
      <c r="BC102" s="67">
        <f>+MIR_2020!BF110</f>
        <v>0</v>
      </c>
      <c r="BD102" s="67" t="str">
        <f ca="1">+IF(MIR_2020!BG110="","-",IF(BF102="No aplica","-",IF(MIR_2020!BG110="Sin avance","Sin avance",IF(MIR_2020!BG110&lt;&gt;"Sin avance",IFERROR(_xlfn.FORMULATEXT(MIR_2020!BG110),CONCATENATE("=",MIR_2020!BG110)),"0"))))</f>
        <v>-</v>
      </c>
      <c r="BE102" s="67">
        <f>+MIR_2020!BH110</f>
        <v>0</v>
      </c>
      <c r="BF102" s="67">
        <f>+MIR_2020!BI110</f>
        <v>0</v>
      </c>
      <c r="BG102" s="67">
        <f>+MIR_2020!BJ110</f>
        <v>0</v>
      </c>
      <c r="BH102" s="77" t="str">
        <f>IF(MIR_2020!BK110="","-",MIR_2020!BK110)</f>
        <v>-</v>
      </c>
      <c r="BI102" s="67">
        <f>+MIR_2020!AH110</f>
        <v>0</v>
      </c>
      <c r="BJ102" s="70" t="str">
        <f ca="1">+IF(MIR_2020!AI110="","-",IF(BL102="No aplica","-",IF(MIR_2020!AI110="Sin avance","Sin avance",IF(MIR_2020!AI110&lt;&gt;"Sin avance",IFERROR(_xlfn.FORMULATEXT(MIR_2020!AI110),CONCATENATE("=",MIR_2020!AI110)),"-"))))</f>
        <v>-</v>
      </c>
      <c r="BK102" s="67">
        <f>+MIR_2020!AJ110</f>
        <v>0</v>
      </c>
      <c r="BL102" s="67">
        <f>+MIR_2020!AK110</f>
        <v>0</v>
      </c>
      <c r="BM102" s="67">
        <f>+MIR_2020!AL110</f>
        <v>0</v>
      </c>
      <c r="BN102" s="77" t="str">
        <f>IF(MIR_2020!AM110="","-",MIR_2020!AM110)</f>
        <v>-</v>
      </c>
      <c r="BO102" s="120" t="str">
        <f>IF(MIR_2020!BL110="","-",MIR_2020!BL110)</f>
        <v>-</v>
      </c>
      <c r="BP102" s="120" t="str">
        <f>IF(MIR_2020!BM110="","-",MIR_2020!BM110)</f>
        <v>-</v>
      </c>
      <c r="BQ102" s="120" t="str">
        <f>IF(MIR_2020!BN110="","-",MIR_2020!BN110)</f>
        <v>-</v>
      </c>
      <c r="BR102" s="120" t="str">
        <f>IF(MIR_2020!BO110="","-",MIR_2020!BO110)</f>
        <v>-</v>
      </c>
      <c r="BS102" s="73" t="str">
        <f>IF(MIR_2020!BP110="","-",MIR_2020!BP110)</f>
        <v>-</v>
      </c>
      <c r="BT102" s="120" t="str">
        <f>IF(MIR_2020!BR110="","-",MIR_2020!BR110)</f>
        <v>-</v>
      </c>
      <c r="BU102" s="120" t="str">
        <f>IF(MIR_2020!BS110="","-",MIR_2020!BS110)</f>
        <v>-</v>
      </c>
      <c r="BV102" s="73" t="str">
        <f>IF(MIR_2020!BT110="","-",MIR_2020!BT110)</f>
        <v>-</v>
      </c>
      <c r="BW102" s="73" t="str">
        <f>IF(MIR_2020!BU110="","-",MIR_2020!BU110)</f>
        <v>-</v>
      </c>
      <c r="BX102" s="73" t="str">
        <f>IF(MIR_2020!BV110="","-",MIR_2020!BV110)</f>
        <v>-</v>
      </c>
      <c r="BY102" s="73" t="str">
        <f>IF(MIR_2020!BW110="","-",MIR_2020!BW110)</f>
        <v>-</v>
      </c>
      <c r="BZ102" s="73" t="str">
        <f>IF(MIR_2020!BX110="","-",MIR_2020!BX110)</f>
        <v>-</v>
      </c>
      <c r="CA102" s="120" t="str">
        <f>IF(MIR_2020!BY110="","-",MIR_2020!BY110)</f>
        <v>-</v>
      </c>
      <c r="CB102" s="120" t="str">
        <f>IF(MIR_2020!BZ110="","-",MIR_2020!BZ110)</f>
        <v>-</v>
      </c>
      <c r="CC102" s="73" t="str">
        <f>IF(MIR_2020!CA110="","-",MIR_2020!CA110)</f>
        <v>-</v>
      </c>
      <c r="CD102" s="73" t="str">
        <f>IF(MIR_2020!CB110="","-",MIR_2020!CB110)</f>
        <v>-</v>
      </c>
      <c r="CE102" s="73" t="str">
        <f>IF(MIR_2020!CC110="","-",MIR_2020!CC110)</f>
        <v>-</v>
      </c>
      <c r="CF102" s="73" t="str">
        <f>IF(MIR_2020!CD110="","-",MIR_2020!CD110)</f>
        <v>-</v>
      </c>
      <c r="CG102" s="73" t="str">
        <f>IF(MIR_2020!CE110="","-",MIR_2020!CE110)</f>
        <v>-</v>
      </c>
      <c r="CH102" s="120" t="str">
        <f>IF(MIR_2020!CF110="","-",MIR_2020!CF110)</f>
        <v>-</v>
      </c>
      <c r="CI102" s="120" t="str">
        <f>IF(MIR_2020!CG110="","-",MIR_2020!CG110)</f>
        <v>-</v>
      </c>
      <c r="CJ102" s="73" t="str">
        <f>IF(MIR_2020!CH110="","-",MIR_2020!CH110)</f>
        <v>-</v>
      </c>
      <c r="CK102" s="73" t="str">
        <f>IF(MIR_2020!CI110="","-",MIR_2020!CI110)</f>
        <v>-</v>
      </c>
      <c r="CL102" s="73" t="str">
        <f>IF(MIR_2020!CJ110="","-",MIR_2020!CJ110)</f>
        <v>-</v>
      </c>
      <c r="CM102" s="73" t="str">
        <f>IF(MIR_2020!CK110="","-",MIR_2020!CK110)</f>
        <v>-</v>
      </c>
      <c r="CN102" s="73" t="str">
        <f>IF(MIR_2020!CL110="","-",MIR_2020!CL110)</f>
        <v>-</v>
      </c>
      <c r="CO102" s="120" t="str">
        <f>IF(MIR_2020!CM110="","-",MIR_2020!CM110)</f>
        <v>-</v>
      </c>
      <c r="CP102" s="120" t="str">
        <f>IF(MIR_2020!CN110="","-",MIR_2020!CN110)</f>
        <v>-</v>
      </c>
      <c r="CQ102" s="73" t="str">
        <f>IF(MIR_2020!CO110="","-",MIR_2020!CO110)</f>
        <v>-</v>
      </c>
      <c r="CR102" s="73" t="str">
        <f>IF(MIR_2020!CP110="","-",MIR_2020!CP110)</f>
        <v>-</v>
      </c>
      <c r="CS102" s="73" t="str">
        <f>IF(MIR_2020!CQ110="","-",MIR_2020!CQ110)</f>
        <v>-</v>
      </c>
      <c r="CT102" s="73" t="str">
        <f>IF(MIR_2020!CR110="","-",MIR_2020!CR110)</f>
        <v>-</v>
      </c>
      <c r="CU102" s="73" t="str">
        <f>IF(MIR_2020!CS110="","-",MIR_2020!CS110)</f>
        <v>-</v>
      </c>
    </row>
    <row r="103" spans="1:99" s="67" customFormat="1" ht="12.75" x14ac:dyDescent="0.3">
      <c r="A103" s="66">
        <f>+VLOOKUP($D103,Catálogos!$A$14:$E$40,5,0)</f>
        <v>2</v>
      </c>
      <c r="B103" s="68" t="str">
        <f>+VLOOKUP(D103,Catálogos!$A$14:$C$40,3,FALSE)</f>
        <v>Promover el pleno ejercicio de los derechos de acceso a la información pública y de protección de datos personales, así como la transparencia y apertura de las instituciones públicas.</v>
      </c>
      <c r="C103" s="68" t="str">
        <f>+VLOOKUP(D103,Catálogos!$A$14:$F$40,6,FALSE)</f>
        <v>Presidencia</v>
      </c>
      <c r="D103" s="67" t="str">
        <f>+MID(MIR_2020!$D$6,1,3)</f>
        <v>170</v>
      </c>
      <c r="E103" s="68" t="str">
        <f>+MID(MIR_2020!$D$6,7,150)</f>
        <v>Dirección General de Comunicación Social y Difusión</v>
      </c>
      <c r="F103" s="67" t="str">
        <f>IF(MIR_2020!B111=0,F102,MIR_2020!B111)</f>
        <v>GOA09</v>
      </c>
      <c r="G103" s="67" t="str">
        <f>IF(MIR_2020!C111=0,G102,MIR_2020!C111)</f>
        <v>Actividad</v>
      </c>
      <c r="H103" s="68" t="str">
        <f>IF(MIR_2020!D111="",H102,MIR_2020!D111)</f>
        <v>2.2 Aplicación de una encuesta institucional de diagnóstico de los instrumentos de comunicación interna y el impacto de sus mensajes entre el personal del Instituto.</v>
      </c>
      <c r="I103" s="68">
        <f>+MIR_2020!E111</f>
        <v>0</v>
      </c>
      <c r="J103" s="68">
        <f>+MIR_2020!F111</f>
        <v>0</v>
      </c>
      <c r="K103" s="68">
        <f>+MIR_2020!G111</f>
        <v>0</v>
      </c>
      <c r="L103" s="68">
        <f>+MIR_2020!H111</f>
        <v>0</v>
      </c>
      <c r="M103" s="68">
        <f>+MIR_2020!I111</f>
        <v>0</v>
      </c>
      <c r="N103" s="68">
        <f>+MIR_2020!J111</f>
        <v>0</v>
      </c>
      <c r="O103" s="68">
        <f>+MIR_2020!K111</f>
        <v>0</v>
      </c>
      <c r="P103" s="68">
        <f>+MIR_2020!L111</f>
        <v>0</v>
      </c>
      <c r="Q103" s="68">
        <f>+MIR_2020!M111</f>
        <v>0</v>
      </c>
      <c r="R103" s="68">
        <f>+MIR_2020!N111</f>
        <v>0</v>
      </c>
      <c r="S103" s="68">
        <f>+MIR_2020!O111</f>
        <v>0</v>
      </c>
      <c r="T103" s="68">
        <f>+MIR_2020!P111</f>
        <v>0</v>
      </c>
      <c r="U103" s="68">
        <f>+MIR_2020!Q111</f>
        <v>0</v>
      </c>
      <c r="V103" s="68" t="str">
        <f>IF(MIR_2020!R111=0,V102,MIR_2020!R111)</f>
        <v>Anual</v>
      </c>
      <c r="W103" s="68" t="str">
        <f>IF(MIR_2020!S111=0,W102,MIR_2020!S111)</f>
        <v>Porcentaje</v>
      </c>
      <c r="X103" s="68">
        <f>+MIR_2020!V111</f>
        <v>0</v>
      </c>
      <c r="Y103" s="68">
        <f>+MIR_2020!W111</f>
        <v>0</v>
      </c>
      <c r="Z103" s="68">
        <f>+MIR_2020!X111</f>
        <v>0</v>
      </c>
      <c r="AA103" s="68" t="str">
        <f>IF(AND(MIR_2020!Y111="",H103=H102),AA102,MIR_2020!Y111)</f>
        <v>Los resultados de la encuesta son obtenidos en tiempo y forma.</v>
      </c>
      <c r="AB103" s="68">
        <f>+MIR_2020!Z111</f>
        <v>0</v>
      </c>
      <c r="AC103" s="68">
        <f>+MIR_2020!AA111</f>
        <v>0</v>
      </c>
      <c r="AD103" s="68">
        <f>+MIR_2020!AB111</f>
        <v>0</v>
      </c>
      <c r="AE103" s="76">
        <f>+MIR_2020!AC111</f>
        <v>0</v>
      </c>
      <c r="AF103" s="76">
        <f>+MIR_2020!AD111</f>
        <v>0</v>
      </c>
      <c r="AG103" s="67">
        <f>+MIR_2020!AE111</f>
        <v>0</v>
      </c>
      <c r="AH103" s="67">
        <f>+MIR_2020!AF111</f>
        <v>0</v>
      </c>
      <c r="AI103" s="67">
        <f>+MIR_2020!AG111</f>
        <v>0</v>
      </c>
      <c r="AJ103" s="67">
        <f>+MIR_2020!AH111</f>
        <v>0</v>
      </c>
      <c r="AK103" s="67">
        <f>+MIR_2020!AN111</f>
        <v>0</v>
      </c>
      <c r="AL103" s="67" t="str">
        <f ca="1">IF(MIR_2020!AO111="","-",IF(AN103="No aplica","-",IF(MIR_2020!AO111="Sin avance","Sin avance",IF(MIR_2020!AO111&lt;&gt;"Sin avance",IFERROR(_xlfn.FORMULATEXT(MIR_2020!AO111),CONCATENATE("=",MIR_2020!AO111)),"0"))))</f>
        <v>-</v>
      </c>
      <c r="AM103" s="67">
        <f>+MIR_2020!AP111</f>
        <v>0</v>
      </c>
      <c r="AN103" s="67">
        <f>+MIR_2020!AQ111</f>
        <v>0</v>
      </c>
      <c r="AO103" s="67">
        <f>+MIR_2020!AR111</f>
        <v>0</v>
      </c>
      <c r="AP103" s="77" t="str">
        <f>IF(MIR_2020!AS111="","-",MIR_2020!AS111)</f>
        <v>-</v>
      </c>
      <c r="AQ103" s="67">
        <f>+MIR_2020!AT111</f>
        <v>0</v>
      </c>
      <c r="AR103" s="67" t="str">
        <f ca="1">+IF(MIR_2020!AU111="","-",IF(AT103="No aplica","-",IF(MIR_2020!AU111="Sin avance","Sin avance",IF(MIR_2020!AU111&lt;&gt;"Sin avance",IFERROR(_xlfn.FORMULATEXT(MIR_2020!AU111),CONCATENATE("=",MIR_2020!AU111)),"0"))))</f>
        <v>-</v>
      </c>
      <c r="AS103" s="67">
        <f>+MIR_2020!AV111</f>
        <v>0</v>
      </c>
      <c r="AT103" s="67">
        <f>+MIR_2020!AW111</f>
        <v>0</v>
      </c>
      <c r="AU103" s="67">
        <f>+MIR_2020!AX111</f>
        <v>0</v>
      </c>
      <c r="AV103" s="77" t="str">
        <f>IF(MIR_2020!AY111="","-",MIR_2020!AY111)</f>
        <v>-</v>
      </c>
      <c r="AW103" s="67">
        <f>+MIR_2020!AZ111</f>
        <v>0</v>
      </c>
      <c r="AX103" s="69" t="str">
        <f ca="1">+IF(MIR_2020!BA111="","-",IF(AZ103="No aplica","-",IF(MIR_2020!BA111="Sin avance","Sin avance",IF(MIR_2020!BA111&lt;&gt;"Sin avance",IFERROR(_xlfn.FORMULATEXT(MIR_2020!BA111),CONCATENATE("=",MIR_2020!BA111)),"0"))))</f>
        <v>-</v>
      </c>
      <c r="AY103" s="67">
        <f>+MIR_2020!BB111</f>
        <v>0</v>
      </c>
      <c r="AZ103" s="67">
        <f>+MIR_2020!BC111</f>
        <v>0</v>
      </c>
      <c r="BA103" s="67">
        <f>+MIR_2020!BD111</f>
        <v>0</v>
      </c>
      <c r="BB103" s="77" t="str">
        <f>IF(MIR_2020!BE111="","-",MIR_2020!BE111)</f>
        <v>-</v>
      </c>
      <c r="BC103" s="67">
        <f>+MIR_2020!BF111</f>
        <v>0</v>
      </c>
      <c r="BD103" s="67" t="str">
        <f ca="1">+IF(MIR_2020!BG111="","-",IF(BF103="No aplica","-",IF(MIR_2020!BG111="Sin avance","Sin avance",IF(MIR_2020!BG111&lt;&gt;"Sin avance",IFERROR(_xlfn.FORMULATEXT(MIR_2020!BG111),CONCATENATE("=",MIR_2020!BG111)),"0"))))</f>
        <v>-</v>
      </c>
      <c r="BE103" s="67">
        <f>+MIR_2020!BH111</f>
        <v>0</v>
      </c>
      <c r="BF103" s="67">
        <f>+MIR_2020!BI111</f>
        <v>0</v>
      </c>
      <c r="BG103" s="67">
        <f>+MIR_2020!BJ111</f>
        <v>0</v>
      </c>
      <c r="BH103" s="77" t="str">
        <f>IF(MIR_2020!BK111="","-",MIR_2020!BK111)</f>
        <v>-</v>
      </c>
      <c r="BI103" s="67">
        <f>+MIR_2020!AH111</f>
        <v>0</v>
      </c>
      <c r="BJ103" s="70" t="str">
        <f ca="1">+IF(MIR_2020!AI111="","-",IF(BL103="No aplica","-",IF(MIR_2020!AI111="Sin avance","Sin avance",IF(MIR_2020!AI111&lt;&gt;"Sin avance",IFERROR(_xlfn.FORMULATEXT(MIR_2020!AI111),CONCATENATE("=",MIR_2020!AI111)),"-"))))</f>
        <v>-</v>
      </c>
      <c r="BK103" s="67">
        <f>+MIR_2020!AJ111</f>
        <v>0</v>
      </c>
      <c r="BL103" s="67">
        <f>+MIR_2020!AK111</f>
        <v>0</v>
      </c>
      <c r="BM103" s="67">
        <f>+MIR_2020!AL111</f>
        <v>0</v>
      </c>
      <c r="BN103" s="77" t="str">
        <f>IF(MIR_2020!AM111="","-",MIR_2020!AM111)</f>
        <v>-</v>
      </c>
      <c r="BO103" s="120" t="str">
        <f>IF(MIR_2020!BL111="","-",MIR_2020!BL111)</f>
        <v>-</v>
      </c>
      <c r="BP103" s="120" t="str">
        <f>IF(MIR_2020!BM111="","-",MIR_2020!BM111)</f>
        <v>-</v>
      </c>
      <c r="BQ103" s="120" t="str">
        <f>IF(MIR_2020!BN111="","-",MIR_2020!BN111)</f>
        <v>-</v>
      </c>
      <c r="BR103" s="120" t="str">
        <f>IF(MIR_2020!BO111="","-",MIR_2020!BO111)</f>
        <v>-</v>
      </c>
      <c r="BS103" s="73" t="str">
        <f>IF(MIR_2020!BP111="","-",MIR_2020!BP111)</f>
        <v>-</v>
      </c>
      <c r="BT103" s="120" t="str">
        <f>IF(MIR_2020!BR111="","-",MIR_2020!BR111)</f>
        <v>-</v>
      </c>
      <c r="BU103" s="120" t="str">
        <f>IF(MIR_2020!BS111="","-",MIR_2020!BS111)</f>
        <v>-</v>
      </c>
      <c r="BV103" s="73" t="str">
        <f>IF(MIR_2020!BT111="","-",MIR_2020!BT111)</f>
        <v>-</v>
      </c>
      <c r="BW103" s="73" t="str">
        <f>IF(MIR_2020!BU111="","-",MIR_2020!BU111)</f>
        <v>-</v>
      </c>
      <c r="BX103" s="73" t="str">
        <f>IF(MIR_2020!BV111="","-",MIR_2020!BV111)</f>
        <v>-</v>
      </c>
      <c r="BY103" s="73" t="str">
        <f>IF(MIR_2020!BW111="","-",MIR_2020!BW111)</f>
        <v>-</v>
      </c>
      <c r="BZ103" s="73" t="str">
        <f>IF(MIR_2020!BX111="","-",MIR_2020!BX111)</f>
        <v>-</v>
      </c>
      <c r="CA103" s="120" t="str">
        <f>IF(MIR_2020!BY111="","-",MIR_2020!BY111)</f>
        <v>-</v>
      </c>
      <c r="CB103" s="120" t="str">
        <f>IF(MIR_2020!BZ111="","-",MIR_2020!BZ111)</f>
        <v>-</v>
      </c>
      <c r="CC103" s="73" t="str">
        <f>IF(MIR_2020!CA111="","-",MIR_2020!CA111)</f>
        <v>-</v>
      </c>
      <c r="CD103" s="73" t="str">
        <f>IF(MIR_2020!CB111="","-",MIR_2020!CB111)</f>
        <v>-</v>
      </c>
      <c r="CE103" s="73" t="str">
        <f>IF(MIR_2020!CC111="","-",MIR_2020!CC111)</f>
        <v>-</v>
      </c>
      <c r="CF103" s="73" t="str">
        <f>IF(MIR_2020!CD111="","-",MIR_2020!CD111)</f>
        <v>-</v>
      </c>
      <c r="CG103" s="73" t="str">
        <f>IF(MIR_2020!CE111="","-",MIR_2020!CE111)</f>
        <v>-</v>
      </c>
      <c r="CH103" s="120" t="str">
        <f>IF(MIR_2020!CF111="","-",MIR_2020!CF111)</f>
        <v>-</v>
      </c>
      <c r="CI103" s="120" t="str">
        <f>IF(MIR_2020!CG111="","-",MIR_2020!CG111)</f>
        <v>-</v>
      </c>
      <c r="CJ103" s="73" t="str">
        <f>IF(MIR_2020!CH111="","-",MIR_2020!CH111)</f>
        <v>-</v>
      </c>
      <c r="CK103" s="73" t="str">
        <f>IF(MIR_2020!CI111="","-",MIR_2020!CI111)</f>
        <v>-</v>
      </c>
      <c r="CL103" s="73" t="str">
        <f>IF(MIR_2020!CJ111="","-",MIR_2020!CJ111)</f>
        <v>-</v>
      </c>
      <c r="CM103" s="73" t="str">
        <f>IF(MIR_2020!CK111="","-",MIR_2020!CK111)</f>
        <v>-</v>
      </c>
      <c r="CN103" s="73" t="str">
        <f>IF(MIR_2020!CL111="","-",MIR_2020!CL111)</f>
        <v>-</v>
      </c>
      <c r="CO103" s="120" t="str">
        <f>IF(MIR_2020!CM111="","-",MIR_2020!CM111)</f>
        <v>-</v>
      </c>
      <c r="CP103" s="120" t="str">
        <f>IF(MIR_2020!CN111="","-",MIR_2020!CN111)</f>
        <v>-</v>
      </c>
      <c r="CQ103" s="73" t="str">
        <f>IF(MIR_2020!CO111="","-",MIR_2020!CO111)</f>
        <v>-</v>
      </c>
      <c r="CR103" s="73" t="str">
        <f>IF(MIR_2020!CP111="","-",MIR_2020!CP111)</f>
        <v>-</v>
      </c>
      <c r="CS103" s="73" t="str">
        <f>IF(MIR_2020!CQ111="","-",MIR_2020!CQ111)</f>
        <v>-</v>
      </c>
      <c r="CT103" s="73" t="str">
        <f>IF(MIR_2020!CR111="","-",MIR_2020!CR111)</f>
        <v>-</v>
      </c>
      <c r="CU103" s="73" t="str">
        <f>IF(MIR_2020!CS111="","-",MIR_2020!CS111)</f>
        <v>-</v>
      </c>
    </row>
    <row r="104" spans="1:99" s="67" customFormat="1" ht="12.75" x14ac:dyDescent="0.3">
      <c r="A104" s="66">
        <f>+VLOOKUP($D104,Catálogos!$A$14:$E$40,5,0)</f>
        <v>2</v>
      </c>
      <c r="B104" s="68" t="str">
        <f>+VLOOKUP(D104,Catálogos!$A$14:$C$40,3,FALSE)</f>
        <v>Promover el pleno ejercicio de los derechos de acceso a la información pública y de protección de datos personales, así como la transparencia y apertura de las instituciones públicas.</v>
      </c>
      <c r="C104" s="68" t="str">
        <f>+VLOOKUP(D104,Catálogos!$A$14:$F$40,6,FALSE)</f>
        <v>Presidencia</v>
      </c>
      <c r="D104" s="67" t="str">
        <f>+MID(MIR_2020!$D$6,1,3)</f>
        <v>170</v>
      </c>
      <c r="E104" s="68" t="str">
        <f>+MID(MIR_2020!$D$6,7,150)</f>
        <v>Dirección General de Comunicación Social y Difusión</v>
      </c>
      <c r="F104" s="67" t="str">
        <f>IF(MIR_2020!B112=0,F103,MIR_2020!B112)</f>
        <v>GOA09</v>
      </c>
      <c r="G104" s="67" t="str">
        <f>IF(MIR_2020!C112=0,G103,MIR_2020!C112)</f>
        <v>Actividad</v>
      </c>
      <c r="H104" s="68" t="str">
        <f>IF(MIR_2020!D112="",H103,MIR_2020!D112)</f>
        <v>2.2 Aplicación de una encuesta institucional de diagnóstico de los instrumentos de comunicación interna y el impacto de sus mensajes entre el personal del Instituto.</v>
      </c>
      <c r="I104" s="68">
        <f>+MIR_2020!E112</f>
        <v>0</v>
      </c>
      <c r="J104" s="68">
        <f>+MIR_2020!F112</f>
        <v>0</v>
      </c>
      <c r="K104" s="68">
        <f>+MIR_2020!G112</f>
        <v>0</v>
      </c>
      <c r="L104" s="68">
        <f>+MIR_2020!H112</f>
        <v>0</v>
      </c>
      <c r="M104" s="68">
        <f>+MIR_2020!I112</f>
        <v>0</v>
      </c>
      <c r="N104" s="68">
        <f>+MIR_2020!J112</f>
        <v>0</v>
      </c>
      <c r="O104" s="68">
        <f>+MIR_2020!K112</f>
        <v>0</v>
      </c>
      <c r="P104" s="68">
        <f>+MIR_2020!L112</f>
        <v>0</v>
      </c>
      <c r="Q104" s="68">
        <f>+MIR_2020!M112</f>
        <v>0</v>
      </c>
      <c r="R104" s="68">
        <f>+MIR_2020!N112</f>
        <v>0</v>
      </c>
      <c r="S104" s="68">
        <f>+MIR_2020!O112</f>
        <v>0</v>
      </c>
      <c r="T104" s="68">
        <f>+MIR_2020!P112</f>
        <v>0</v>
      </c>
      <c r="U104" s="68">
        <f>+MIR_2020!Q112</f>
        <v>0</v>
      </c>
      <c r="V104" s="68" t="str">
        <f>IF(MIR_2020!R112=0,V103,MIR_2020!R112)</f>
        <v>Anual</v>
      </c>
      <c r="W104" s="68" t="str">
        <f>IF(MIR_2020!S112=0,W103,MIR_2020!S112)</f>
        <v>Porcentaje</v>
      </c>
      <c r="X104" s="68">
        <f>+MIR_2020!V112</f>
        <v>0</v>
      </c>
      <c r="Y104" s="68">
        <f>+MIR_2020!W112</f>
        <v>0</v>
      </c>
      <c r="Z104" s="68">
        <f>+MIR_2020!X112</f>
        <v>0</v>
      </c>
      <c r="AA104" s="68" t="str">
        <f>IF(AND(MIR_2020!Y112="",H104=H103),AA103,MIR_2020!Y112)</f>
        <v>Los resultados de la encuesta son obtenidos en tiempo y forma.</v>
      </c>
      <c r="AB104" s="68">
        <f>+MIR_2020!Z112</f>
        <v>0</v>
      </c>
      <c r="AC104" s="68">
        <f>+MIR_2020!AA112</f>
        <v>0</v>
      </c>
      <c r="AD104" s="68">
        <f>+MIR_2020!AB112</f>
        <v>0</v>
      </c>
      <c r="AE104" s="76">
        <f>+MIR_2020!AC112</f>
        <v>0</v>
      </c>
      <c r="AF104" s="76">
        <f>+MIR_2020!AD112</f>
        <v>0</v>
      </c>
      <c r="AG104" s="67">
        <f>+MIR_2020!AE112</f>
        <v>0</v>
      </c>
      <c r="AH104" s="67">
        <f>+MIR_2020!AF112</f>
        <v>0</v>
      </c>
      <c r="AI104" s="67">
        <f>+MIR_2020!AG112</f>
        <v>0</v>
      </c>
      <c r="AJ104" s="67">
        <f>+MIR_2020!AH112</f>
        <v>0</v>
      </c>
      <c r="AK104" s="67">
        <f>+MIR_2020!AN112</f>
        <v>0</v>
      </c>
      <c r="AL104" s="67" t="str">
        <f ca="1">IF(MIR_2020!AO112="","-",IF(AN104="No aplica","-",IF(MIR_2020!AO112="Sin avance","Sin avance",IF(MIR_2020!AO112&lt;&gt;"Sin avance",IFERROR(_xlfn.FORMULATEXT(MIR_2020!AO112),CONCATENATE("=",MIR_2020!AO112)),"0"))))</f>
        <v>-</v>
      </c>
      <c r="AM104" s="67">
        <f>+MIR_2020!AP112</f>
        <v>0</v>
      </c>
      <c r="AN104" s="67">
        <f>+MIR_2020!AQ112</f>
        <v>0</v>
      </c>
      <c r="AO104" s="67">
        <f>+MIR_2020!AR112</f>
        <v>0</v>
      </c>
      <c r="AP104" s="77" t="str">
        <f>IF(MIR_2020!AS112="","-",MIR_2020!AS112)</f>
        <v>-</v>
      </c>
      <c r="AQ104" s="67">
        <f>+MIR_2020!AT112</f>
        <v>0</v>
      </c>
      <c r="AR104" s="67" t="str">
        <f ca="1">+IF(MIR_2020!AU112="","-",IF(AT104="No aplica","-",IF(MIR_2020!AU112="Sin avance","Sin avance",IF(MIR_2020!AU112&lt;&gt;"Sin avance",IFERROR(_xlfn.FORMULATEXT(MIR_2020!AU112),CONCATENATE("=",MIR_2020!AU112)),"0"))))</f>
        <v>-</v>
      </c>
      <c r="AS104" s="67">
        <f>+MIR_2020!AV112</f>
        <v>0</v>
      </c>
      <c r="AT104" s="67">
        <f>+MIR_2020!AW112</f>
        <v>0</v>
      </c>
      <c r="AU104" s="67">
        <f>+MIR_2020!AX112</f>
        <v>0</v>
      </c>
      <c r="AV104" s="77" t="str">
        <f>IF(MIR_2020!AY112="","-",MIR_2020!AY112)</f>
        <v>-</v>
      </c>
      <c r="AW104" s="67">
        <f>+MIR_2020!AZ112</f>
        <v>0</v>
      </c>
      <c r="AX104" s="69" t="str">
        <f ca="1">+IF(MIR_2020!BA112="","-",IF(AZ104="No aplica","-",IF(MIR_2020!BA112="Sin avance","Sin avance",IF(MIR_2020!BA112&lt;&gt;"Sin avance",IFERROR(_xlfn.FORMULATEXT(MIR_2020!BA112),CONCATENATE("=",MIR_2020!BA112)),"0"))))</f>
        <v>-</v>
      </c>
      <c r="AY104" s="67">
        <f>+MIR_2020!BB112</f>
        <v>0</v>
      </c>
      <c r="AZ104" s="67">
        <f>+MIR_2020!BC112</f>
        <v>0</v>
      </c>
      <c r="BA104" s="67">
        <f>+MIR_2020!BD112</f>
        <v>0</v>
      </c>
      <c r="BB104" s="77" t="str">
        <f>IF(MIR_2020!BE112="","-",MIR_2020!BE112)</f>
        <v>-</v>
      </c>
      <c r="BC104" s="67">
        <f>+MIR_2020!BF112</f>
        <v>0</v>
      </c>
      <c r="BD104" s="67" t="str">
        <f ca="1">+IF(MIR_2020!BG112="","-",IF(BF104="No aplica","-",IF(MIR_2020!BG112="Sin avance","Sin avance",IF(MIR_2020!BG112&lt;&gt;"Sin avance",IFERROR(_xlfn.FORMULATEXT(MIR_2020!BG112),CONCATENATE("=",MIR_2020!BG112)),"0"))))</f>
        <v>-</v>
      </c>
      <c r="BE104" s="67">
        <f>+MIR_2020!BH112</f>
        <v>0</v>
      </c>
      <c r="BF104" s="67">
        <f>+MIR_2020!BI112</f>
        <v>0</v>
      </c>
      <c r="BG104" s="67">
        <f>+MIR_2020!BJ112</f>
        <v>0</v>
      </c>
      <c r="BH104" s="77" t="str">
        <f>IF(MIR_2020!BK112="","-",MIR_2020!BK112)</f>
        <v>-</v>
      </c>
      <c r="BI104" s="67">
        <f>+MIR_2020!AH112</f>
        <v>0</v>
      </c>
      <c r="BJ104" s="70" t="str">
        <f ca="1">+IF(MIR_2020!AI112="","-",IF(BL104="No aplica","-",IF(MIR_2020!AI112="Sin avance","Sin avance",IF(MIR_2020!AI112&lt;&gt;"Sin avance",IFERROR(_xlfn.FORMULATEXT(MIR_2020!AI112),CONCATENATE("=",MIR_2020!AI112)),"-"))))</f>
        <v>-</v>
      </c>
      <c r="BK104" s="67">
        <f>+MIR_2020!AJ112</f>
        <v>0</v>
      </c>
      <c r="BL104" s="67">
        <f>+MIR_2020!AK112</f>
        <v>0</v>
      </c>
      <c r="BM104" s="67">
        <f>+MIR_2020!AL112</f>
        <v>0</v>
      </c>
      <c r="BN104" s="77" t="str">
        <f>IF(MIR_2020!AM112="","-",MIR_2020!AM112)</f>
        <v>-</v>
      </c>
      <c r="BO104" s="120" t="str">
        <f>IF(MIR_2020!BL112="","-",MIR_2020!BL112)</f>
        <v>-</v>
      </c>
      <c r="BP104" s="120" t="str">
        <f>IF(MIR_2020!BM112="","-",MIR_2020!BM112)</f>
        <v>-</v>
      </c>
      <c r="BQ104" s="120" t="str">
        <f>IF(MIR_2020!BN112="","-",MIR_2020!BN112)</f>
        <v>-</v>
      </c>
      <c r="BR104" s="120" t="str">
        <f>IF(MIR_2020!BO112="","-",MIR_2020!BO112)</f>
        <v>-</v>
      </c>
      <c r="BS104" s="73" t="str">
        <f>IF(MIR_2020!BP112="","-",MIR_2020!BP112)</f>
        <v>-</v>
      </c>
      <c r="BT104" s="120" t="str">
        <f>IF(MIR_2020!BR112="","-",MIR_2020!BR112)</f>
        <v>-</v>
      </c>
      <c r="BU104" s="120" t="str">
        <f>IF(MIR_2020!BS112="","-",MIR_2020!BS112)</f>
        <v>-</v>
      </c>
      <c r="BV104" s="73" t="str">
        <f>IF(MIR_2020!BT112="","-",MIR_2020!BT112)</f>
        <v>-</v>
      </c>
      <c r="BW104" s="73" t="str">
        <f>IF(MIR_2020!BU112="","-",MIR_2020!BU112)</f>
        <v>-</v>
      </c>
      <c r="BX104" s="73" t="str">
        <f>IF(MIR_2020!BV112="","-",MIR_2020!BV112)</f>
        <v>-</v>
      </c>
      <c r="BY104" s="73" t="str">
        <f>IF(MIR_2020!BW112="","-",MIR_2020!BW112)</f>
        <v>-</v>
      </c>
      <c r="BZ104" s="73" t="str">
        <f>IF(MIR_2020!BX112="","-",MIR_2020!BX112)</f>
        <v>-</v>
      </c>
      <c r="CA104" s="120" t="str">
        <f>IF(MIR_2020!BY112="","-",MIR_2020!BY112)</f>
        <v>-</v>
      </c>
      <c r="CB104" s="120" t="str">
        <f>IF(MIR_2020!BZ112="","-",MIR_2020!BZ112)</f>
        <v>-</v>
      </c>
      <c r="CC104" s="73" t="str">
        <f>IF(MIR_2020!CA112="","-",MIR_2020!CA112)</f>
        <v>-</v>
      </c>
      <c r="CD104" s="73" t="str">
        <f>IF(MIR_2020!CB112="","-",MIR_2020!CB112)</f>
        <v>-</v>
      </c>
      <c r="CE104" s="73" t="str">
        <f>IF(MIR_2020!CC112="","-",MIR_2020!CC112)</f>
        <v>-</v>
      </c>
      <c r="CF104" s="73" t="str">
        <f>IF(MIR_2020!CD112="","-",MIR_2020!CD112)</f>
        <v>-</v>
      </c>
      <c r="CG104" s="73" t="str">
        <f>IF(MIR_2020!CE112="","-",MIR_2020!CE112)</f>
        <v>-</v>
      </c>
      <c r="CH104" s="120" t="str">
        <f>IF(MIR_2020!CF112="","-",MIR_2020!CF112)</f>
        <v>-</v>
      </c>
      <c r="CI104" s="120" t="str">
        <f>IF(MIR_2020!CG112="","-",MIR_2020!CG112)</f>
        <v>-</v>
      </c>
      <c r="CJ104" s="73" t="str">
        <f>IF(MIR_2020!CH112="","-",MIR_2020!CH112)</f>
        <v>-</v>
      </c>
      <c r="CK104" s="73" t="str">
        <f>IF(MIR_2020!CI112="","-",MIR_2020!CI112)</f>
        <v>-</v>
      </c>
      <c r="CL104" s="73" t="str">
        <f>IF(MIR_2020!CJ112="","-",MIR_2020!CJ112)</f>
        <v>-</v>
      </c>
      <c r="CM104" s="73" t="str">
        <f>IF(MIR_2020!CK112="","-",MIR_2020!CK112)</f>
        <v>-</v>
      </c>
      <c r="CN104" s="73" t="str">
        <f>IF(MIR_2020!CL112="","-",MIR_2020!CL112)</f>
        <v>-</v>
      </c>
      <c r="CO104" s="120" t="str">
        <f>IF(MIR_2020!CM112="","-",MIR_2020!CM112)</f>
        <v>-</v>
      </c>
      <c r="CP104" s="120" t="str">
        <f>IF(MIR_2020!CN112="","-",MIR_2020!CN112)</f>
        <v>-</v>
      </c>
      <c r="CQ104" s="73" t="str">
        <f>IF(MIR_2020!CO112="","-",MIR_2020!CO112)</f>
        <v>-</v>
      </c>
      <c r="CR104" s="73" t="str">
        <f>IF(MIR_2020!CP112="","-",MIR_2020!CP112)</f>
        <v>-</v>
      </c>
      <c r="CS104" s="73" t="str">
        <f>IF(MIR_2020!CQ112="","-",MIR_2020!CQ112)</f>
        <v>-</v>
      </c>
      <c r="CT104" s="73" t="str">
        <f>IF(MIR_2020!CR112="","-",MIR_2020!CR112)</f>
        <v>-</v>
      </c>
      <c r="CU104" s="73" t="str">
        <f>IF(MIR_2020!CS112="","-",MIR_2020!CS112)</f>
        <v>-</v>
      </c>
    </row>
    <row r="105" spans="1:99" s="67" customFormat="1" ht="12.75" x14ac:dyDescent="0.3">
      <c r="A105" s="66">
        <f>+VLOOKUP($D105,Catálogos!$A$14:$E$40,5,0)</f>
        <v>2</v>
      </c>
      <c r="B105" s="68" t="str">
        <f>+VLOOKUP(D105,Catálogos!$A$14:$C$40,3,FALSE)</f>
        <v>Promover el pleno ejercicio de los derechos de acceso a la información pública y de protección de datos personales, así como la transparencia y apertura de las instituciones públicas.</v>
      </c>
      <c r="C105" s="68" t="str">
        <f>+VLOOKUP(D105,Catálogos!$A$14:$F$40,6,FALSE)</f>
        <v>Presidencia</v>
      </c>
      <c r="D105" s="67" t="str">
        <f>+MID(MIR_2020!$D$6,1,3)</f>
        <v>170</v>
      </c>
      <c r="E105" s="68" t="str">
        <f>+MID(MIR_2020!$D$6,7,150)</f>
        <v>Dirección General de Comunicación Social y Difusión</v>
      </c>
      <c r="F105" s="67" t="str">
        <f>IF(MIR_2020!B113=0,F104,MIR_2020!B113)</f>
        <v>GOA09</v>
      </c>
      <c r="G105" s="67" t="str">
        <f>IF(MIR_2020!C113=0,G104,MIR_2020!C113)</f>
        <v>Actividad</v>
      </c>
      <c r="H105" s="68" t="str">
        <f>IF(MIR_2020!D113="",H104,MIR_2020!D113)</f>
        <v>2.2 Aplicación de una encuesta institucional de diagnóstico de los instrumentos de comunicación interna y el impacto de sus mensajes entre el personal del Instituto.</v>
      </c>
      <c r="I105" s="68">
        <f>+MIR_2020!E113</f>
        <v>0</v>
      </c>
      <c r="J105" s="68">
        <f>+MIR_2020!F113</f>
        <v>0</v>
      </c>
      <c r="K105" s="68">
        <f>+MIR_2020!G113</f>
        <v>0</v>
      </c>
      <c r="L105" s="68">
        <f>+MIR_2020!H113</f>
        <v>0</v>
      </c>
      <c r="M105" s="68">
        <f>+MIR_2020!I113</f>
        <v>0</v>
      </c>
      <c r="N105" s="68">
        <f>+MIR_2020!J113</f>
        <v>0</v>
      </c>
      <c r="O105" s="68">
        <f>+MIR_2020!K113</f>
        <v>0</v>
      </c>
      <c r="P105" s="68">
        <f>+MIR_2020!L113</f>
        <v>0</v>
      </c>
      <c r="Q105" s="68">
        <f>+MIR_2020!M113</f>
        <v>0</v>
      </c>
      <c r="R105" s="68">
        <f>+MIR_2020!N113</f>
        <v>0</v>
      </c>
      <c r="S105" s="68">
        <f>+MIR_2020!O113</f>
        <v>0</v>
      </c>
      <c r="T105" s="68">
        <f>+MIR_2020!P113</f>
        <v>0</v>
      </c>
      <c r="U105" s="68">
        <f>+MIR_2020!Q113</f>
        <v>0</v>
      </c>
      <c r="V105" s="68" t="str">
        <f>IF(MIR_2020!R113=0,V104,MIR_2020!R113)</f>
        <v>Anual</v>
      </c>
      <c r="W105" s="68" t="str">
        <f>IF(MIR_2020!S113=0,W104,MIR_2020!S113)</f>
        <v>Porcentaje</v>
      </c>
      <c r="X105" s="68">
        <f>+MIR_2020!V113</f>
        <v>0</v>
      </c>
      <c r="Y105" s="68">
        <f>+MIR_2020!W113</f>
        <v>0</v>
      </c>
      <c r="Z105" s="68">
        <f>+MIR_2020!X113</f>
        <v>0</v>
      </c>
      <c r="AA105" s="68" t="str">
        <f>IF(AND(MIR_2020!Y113="",H105=H104),AA104,MIR_2020!Y113)</f>
        <v>Los resultados de la encuesta son obtenidos en tiempo y forma.</v>
      </c>
      <c r="AB105" s="68">
        <f>+MIR_2020!Z113</f>
        <v>0</v>
      </c>
      <c r="AC105" s="68">
        <f>+MIR_2020!AA113</f>
        <v>0</v>
      </c>
      <c r="AD105" s="68">
        <f>+MIR_2020!AB113</f>
        <v>0</v>
      </c>
      <c r="AE105" s="76">
        <f>+MIR_2020!AC113</f>
        <v>0</v>
      </c>
      <c r="AF105" s="76">
        <f>+MIR_2020!AD113</f>
        <v>0</v>
      </c>
      <c r="AG105" s="67">
        <f>+MIR_2020!AE113</f>
        <v>0</v>
      </c>
      <c r="AH105" s="67">
        <f>+MIR_2020!AF113</f>
        <v>0</v>
      </c>
      <c r="AI105" s="67">
        <f>+MIR_2020!AG113</f>
        <v>0</v>
      </c>
      <c r="AJ105" s="67">
        <f>+MIR_2020!AH113</f>
        <v>0</v>
      </c>
      <c r="AK105" s="67">
        <f>+MIR_2020!AN113</f>
        <v>0</v>
      </c>
      <c r="AL105" s="67" t="str">
        <f ca="1">IF(MIR_2020!AO113="","-",IF(AN105="No aplica","-",IF(MIR_2020!AO113="Sin avance","Sin avance",IF(MIR_2020!AO113&lt;&gt;"Sin avance",IFERROR(_xlfn.FORMULATEXT(MIR_2020!AO113),CONCATENATE("=",MIR_2020!AO113)),"0"))))</f>
        <v>-</v>
      </c>
      <c r="AM105" s="67">
        <f>+MIR_2020!AP113</f>
        <v>0</v>
      </c>
      <c r="AN105" s="67">
        <f>+MIR_2020!AQ113</f>
        <v>0</v>
      </c>
      <c r="AO105" s="67">
        <f>+MIR_2020!AR113</f>
        <v>0</v>
      </c>
      <c r="AP105" s="77" t="str">
        <f>IF(MIR_2020!AS113="","-",MIR_2020!AS113)</f>
        <v>-</v>
      </c>
      <c r="AQ105" s="67">
        <f>+MIR_2020!AT113</f>
        <v>0</v>
      </c>
      <c r="AR105" s="67" t="str">
        <f ca="1">+IF(MIR_2020!AU113="","-",IF(AT105="No aplica","-",IF(MIR_2020!AU113="Sin avance","Sin avance",IF(MIR_2020!AU113&lt;&gt;"Sin avance",IFERROR(_xlfn.FORMULATEXT(MIR_2020!AU113),CONCATENATE("=",MIR_2020!AU113)),"0"))))</f>
        <v>-</v>
      </c>
      <c r="AS105" s="67">
        <f>+MIR_2020!AV113</f>
        <v>0</v>
      </c>
      <c r="AT105" s="67">
        <f>+MIR_2020!AW113</f>
        <v>0</v>
      </c>
      <c r="AU105" s="67">
        <f>+MIR_2020!AX113</f>
        <v>0</v>
      </c>
      <c r="AV105" s="77" t="str">
        <f>IF(MIR_2020!AY113="","-",MIR_2020!AY113)</f>
        <v>-</v>
      </c>
      <c r="AW105" s="67">
        <f>+MIR_2020!AZ113</f>
        <v>0</v>
      </c>
      <c r="AX105" s="69" t="str">
        <f ca="1">+IF(MIR_2020!BA113="","-",IF(AZ105="No aplica","-",IF(MIR_2020!BA113="Sin avance","Sin avance",IF(MIR_2020!BA113&lt;&gt;"Sin avance",IFERROR(_xlfn.FORMULATEXT(MIR_2020!BA113),CONCATENATE("=",MIR_2020!BA113)),"0"))))</f>
        <v>-</v>
      </c>
      <c r="AY105" s="67">
        <f>+MIR_2020!BB113</f>
        <v>0</v>
      </c>
      <c r="AZ105" s="67">
        <f>+MIR_2020!BC113</f>
        <v>0</v>
      </c>
      <c r="BA105" s="67">
        <f>+MIR_2020!BD113</f>
        <v>0</v>
      </c>
      <c r="BB105" s="77" t="str">
        <f>IF(MIR_2020!BE113="","-",MIR_2020!BE113)</f>
        <v>-</v>
      </c>
      <c r="BC105" s="67">
        <f>+MIR_2020!BF113</f>
        <v>0</v>
      </c>
      <c r="BD105" s="67" t="str">
        <f ca="1">+IF(MIR_2020!BG113="","-",IF(BF105="No aplica","-",IF(MIR_2020!BG113="Sin avance","Sin avance",IF(MIR_2020!BG113&lt;&gt;"Sin avance",IFERROR(_xlfn.FORMULATEXT(MIR_2020!BG113),CONCATENATE("=",MIR_2020!BG113)),"0"))))</f>
        <v>-</v>
      </c>
      <c r="BE105" s="67">
        <f>+MIR_2020!BH113</f>
        <v>0</v>
      </c>
      <c r="BF105" s="67">
        <f>+MIR_2020!BI113</f>
        <v>0</v>
      </c>
      <c r="BG105" s="67">
        <f>+MIR_2020!BJ113</f>
        <v>0</v>
      </c>
      <c r="BH105" s="77" t="str">
        <f>IF(MIR_2020!BK113="","-",MIR_2020!BK113)</f>
        <v>-</v>
      </c>
      <c r="BI105" s="67">
        <f>+MIR_2020!AH113</f>
        <v>0</v>
      </c>
      <c r="BJ105" s="70" t="str">
        <f ca="1">+IF(MIR_2020!AI113="","-",IF(BL105="No aplica","-",IF(MIR_2020!AI113="Sin avance","Sin avance",IF(MIR_2020!AI113&lt;&gt;"Sin avance",IFERROR(_xlfn.FORMULATEXT(MIR_2020!AI113),CONCATENATE("=",MIR_2020!AI113)),"-"))))</f>
        <v>-</v>
      </c>
      <c r="BK105" s="67">
        <f>+MIR_2020!AJ113</f>
        <v>0</v>
      </c>
      <c r="BL105" s="67">
        <f>+MIR_2020!AK113</f>
        <v>0</v>
      </c>
      <c r="BM105" s="67">
        <f>+MIR_2020!AL113</f>
        <v>0</v>
      </c>
      <c r="BN105" s="77" t="str">
        <f>IF(MIR_2020!AM113="","-",MIR_2020!AM113)</f>
        <v>-</v>
      </c>
      <c r="BO105" s="120" t="str">
        <f>IF(MIR_2020!BL113="","-",MIR_2020!BL113)</f>
        <v>-</v>
      </c>
      <c r="BP105" s="120" t="str">
        <f>IF(MIR_2020!BM113="","-",MIR_2020!BM113)</f>
        <v>-</v>
      </c>
      <c r="BQ105" s="120" t="str">
        <f>IF(MIR_2020!BN113="","-",MIR_2020!BN113)</f>
        <v>-</v>
      </c>
      <c r="BR105" s="120" t="str">
        <f>IF(MIR_2020!BO113="","-",MIR_2020!BO113)</f>
        <v>-</v>
      </c>
      <c r="BS105" s="73" t="str">
        <f>IF(MIR_2020!BP113="","-",MIR_2020!BP113)</f>
        <v>-</v>
      </c>
      <c r="BT105" s="120" t="str">
        <f>IF(MIR_2020!BR113="","-",MIR_2020!BR113)</f>
        <v>-</v>
      </c>
      <c r="BU105" s="120" t="str">
        <f>IF(MIR_2020!BS113="","-",MIR_2020!BS113)</f>
        <v>-</v>
      </c>
      <c r="BV105" s="73" t="str">
        <f>IF(MIR_2020!BT113="","-",MIR_2020!BT113)</f>
        <v>-</v>
      </c>
      <c r="BW105" s="73" t="str">
        <f>IF(MIR_2020!BU113="","-",MIR_2020!BU113)</f>
        <v>-</v>
      </c>
      <c r="BX105" s="73" t="str">
        <f>IF(MIR_2020!BV113="","-",MIR_2020!BV113)</f>
        <v>-</v>
      </c>
      <c r="BY105" s="73" t="str">
        <f>IF(MIR_2020!BW113="","-",MIR_2020!BW113)</f>
        <v>-</v>
      </c>
      <c r="BZ105" s="73" t="str">
        <f>IF(MIR_2020!BX113="","-",MIR_2020!BX113)</f>
        <v>-</v>
      </c>
      <c r="CA105" s="120" t="str">
        <f>IF(MIR_2020!BY113="","-",MIR_2020!BY113)</f>
        <v>-</v>
      </c>
      <c r="CB105" s="120" t="str">
        <f>IF(MIR_2020!BZ113="","-",MIR_2020!BZ113)</f>
        <v>-</v>
      </c>
      <c r="CC105" s="73" t="str">
        <f>IF(MIR_2020!CA113="","-",MIR_2020!CA113)</f>
        <v>-</v>
      </c>
      <c r="CD105" s="73" t="str">
        <f>IF(MIR_2020!CB113="","-",MIR_2020!CB113)</f>
        <v>-</v>
      </c>
      <c r="CE105" s="73" t="str">
        <f>IF(MIR_2020!CC113="","-",MIR_2020!CC113)</f>
        <v>-</v>
      </c>
      <c r="CF105" s="73" t="str">
        <f>IF(MIR_2020!CD113="","-",MIR_2020!CD113)</f>
        <v>-</v>
      </c>
      <c r="CG105" s="73" t="str">
        <f>IF(MIR_2020!CE113="","-",MIR_2020!CE113)</f>
        <v>-</v>
      </c>
      <c r="CH105" s="120" t="str">
        <f>IF(MIR_2020!CF113="","-",MIR_2020!CF113)</f>
        <v>-</v>
      </c>
      <c r="CI105" s="120" t="str">
        <f>IF(MIR_2020!CG113="","-",MIR_2020!CG113)</f>
        <v>-</v>
      </c>
      <c r="CJ105" s="73" t="str">
        <f>IF(MIR_2020!CH113="","-",MIR_2020!CH113)</f>
        <v>-</v>
      </c>
      <c r="CK105" s="73" t="str">
        <f>IF(MIR_2020!CI113="","-",MIR_2020!CI113)</f>
        <v>-</v>
      </c>
      <c r="CL105" s="73" t="str">
        <f>IF(MIR_2020!CJ113="","-",MIR_2020!CJ113)</f>
        <v>-</v>
      </c>
      <c r="CM105" s="73" t="str">
        <f>IF(MIR_2020!CK113="","-",MIR_2020!CK113)</f>
        <v>-</v>
      </c>
      <c r="CN105" s="73" t="str">
        <f>IF(MIR_2020!CL113="","-",MIR_2020!CL113)</f>
        <v>-</v>
      </c>
      <c r="CO105" s="120" t="str">
        <f>IF(MIR_2020!CM113="","-",MIR_2020!CM113)</f>
        <v>-</v>
      </c>
      <c r="CP105" s="120" t="str">
        <f>IF(MIR_2020!CN113="","-",MIR_2020!CN113)</f>
        <v>-</v>
      </c>
      <c r="CQ105" s="73" t="str">
        <f>IF(MIR_2020!CO113="","-",MIR_2020!CO113)</f>
        <v>-</v>
      </c>
      <c r="CR105" s="73" t="str">
        <f>IF(MIR_2020!CP113="","-",MIR_2020!CP113)</f>
        <v>-</v>
      </c>
      <c r="CS105" s="73" t="str">
        <f>IF(MIR_2020!CQ113="","-",MIR_2020!CQ113)</f>
        <v>-</v>
      </c>
      <c r="CT105" s="73" t="str">
        <f>IF(MIR_2020!CR113="","-",MIR_2020!CR113)</f>
        <v>-</v>
      </c>
      <c r="CU105" s="73" t="str">
        <f>IF(MIR_2020!CS113="","-",MIR_2020!CS113)</f>
        <v>-</v>
      </c>
    </row>
    <row r="106" spans="1:99" s="67" customFormat="1" ht="12.75" x14ac:dyDescent="0.3">
      <c r="A106" s="66">
        <f>+VLOOKUP($D106,Catálogos!$A$14:$E$40,5,0)</f>
        <v>2</v>
      </c>
      <c r="B106" s="68" t="str">
        <f>+VLOOKUP(D106,Catálogos!$A$14:$C$40,3,FALSE)</f>
        <v>Promover el pleno ejercicio de los derechos de acceso a la información pública y de protección de datos personales, así como la transparencia y apertura de las instituciones públicas.</v>
      </c>
      <c r="C106" s="68" t="str">
        <f>+VLOOKUP(D106,Catálogos!$A$14:$F$40,6,FALSE)</f>
        <v>Presidencia</v>
      </c>
      <c r="D106" s="67" t="str">
        <f>+MID(MIR_2020!$D$6,1,3)</f>
        <v>170</v>
      </c>
      <c r="E106" s="68" t="str">
        <f>+MID(MIR_2020!$D$6,7,150)</f>
        <v>Dirección General de Comunicación Social y Difusión</v>
      </c>
      <c r="F106" s="67" t="str">
        <f>IF(MIR_2020!B114=0,F105,MIR_2020!B114)</f>
        <v>GOA09</v>
      </c>
      <c r="G106" s="67" t="str">
        <f>IF(MIR_2020!C114=0,G105,MIR_2020!C114)</f>
        <v>Actividad</v>
      </c>
      <c r="H106" s="68" t="str">
        <f>IF(MIR_2020!D114="",H105,MIR_2020!D114)</f>
        <v>2.2 Aplicación de una encuesta institucional de diagnóstico de los instrumentos de comunicación interna y el impacto de sus mensajes entre el personal del Instituto.</v>
      </c>
      <c r="I106" s="68">
        <f>+MIR_2020!E114</f>
        <v>0</v>
      </c>
      <c r="J106" s="68">
        <f>+MIR_2020!F114</f>
        <v>0</v>
      </c>
      <c r="K106" s="68">
        <f>+MIR_2020!G114</f>
        <v>0</v>
      </c>
      <c r="L106" s="68">
        <f>+MIR_2020!H114</f>
        <v>0</v>
      </c>
      <c r="M106" s="68">
        <f>+MIR_2020!I114</f>
        <v>0</v>
      </c>
      <c r="N106" s="68">
        <f>+MIR_2020!J114</f>
        <v>0</v>
      </c>
      <c r="O106" s="68">
        <f>+MIR_2020!K114</f>
        <v>0</v>
      </c>
      <c r="P106" s="68">
        <f>+MIR_2020!L114</f>
        <v>0</v>
      </c>
      <c r="Q106" s="68">
        <f>+MIR_2020!M114</f>
        <v>0</v>
      </c>
      <c r="R106" s="68">
        <f>+MIR_2020!N114</f>
        <v>0</v>
      </c>
      <c r="S106" s="68">
        <f>+MIR_2020!O114</f>
        <v>0</v>
      </c>
      <c r="T106" s="68">
        <f>+MIR_2020!P114</f>
        <v>0</v>
      </c>
      <c r="U106" s="68">
        <f>+MIR_2020!Q114</f>
        <v>0</v>
      </c>
      <c r="V106" s="68" t="str">
        <f>IF(MIR_2020!R114=0,V105,MIR_2020!R114)</f>
        <v>Anual</v>
      </c>
      <c r="W106" s="68" t="str">
        <f>IF(MIR_2020!S114=0,W105,MIR_2020!S114)</f>
        <v>Porcentaje</v>
      </c>
      <c r="X106" s="68">
        <f>+MIR_2020!V114</f>
        <v>0</v>
      </c>
      <c r="Y106" s="68">
        <f>+MIR_2020!W114</f>
        <v>0</v>
      </c>
      <c r="Z106" s="68">
        <f>+MIR_2020!X114</f>
        <v>0</v>
      </c>
      <c r="AA106" s="68" t="str">
        <f>IF(AND(MIR_2020!Y114="",H106=H105),AA105,MIR_2020!Y114)</f>
        <v>Los resultados de la encuesta son obtenidos en tiempo y forma.</v>
      </c>
      <c r="AB106" s="68">
        <f>+MIR_2020!Z114</f>
        <v>0</v>
      </c>
      <c r="AC106" s="68">
        <f>+MIR_2020!AA114</f>
        <v>0</v>
      </c>
      <c r="AD106" s="68">
        <f>+MIR_2020!AB114</f>
        <v>0</v>
      </c>
      <c r="AE106" s="76">
        <f>+MIR_2020!AC114</f>
        <v>0</v>
      </c>
      <c r="AF106" s="76">
        <f>+MIR_2020!AD114</f>
        <v>0</v>
      </c>
      <c r="AG106" s="67">
        <f>+MIR_2020!AE114</f>
        <v>0</v>
      </c>
      <c r="AH106" s="67">
        <f>+MIR_2020!AF114</f>
        <v>0</v>
      </c>
      <c r="AI106" s="67">
        <f>+MIR_2020!AG114</f>
        <v>0</v>
      </c>
      <c r="AJ106" s="67">
        <f>+MIR_2020!AH114</f>
        <v>0</v>
      </c>
      <c r="AK106" s="67">
        <f>+MIR_2020!AN114</f>
        <v>0</v>
      </c>
      <c r="AL106" s="67" t="str">
        <f ca="1">IF(MIR_2020!AO114="","-",IF(AN106="No aplica","-",IF(MIR_2020!AO114="Sin avance","Sin avance",IF(MIR_2020!AO114&lt;&gt;"Sin avance",IFERROR(_xlfn.FORMULATEXT(MIR_2020!AO114),CONCATENATE("=",MIR_2020!AO114)),"0"))))</f>
        <v>-</v>
      </c>
      <c r="AM106" s="67">
        <f>+MIR_2020!AP114</f>
        <v>0</v>
      </c>
      <c r="AN106" s="67">
        <f>+MIR_2020!AQ114</f>
        <v>0</v>
      </c>
      <c r="AO106" s="67">
        <f>+MIR_2020!AR114</f>
        <v>0</v>
      </c>
      <c r="AP106" s="77" t="str">
        <f>IF(MIR_2020!AS114="","-",MIR_2020!AS114)</f>
        <v>-</v>
      </c>
      <c r="AQ106" s="67">
        <f>+MIR_2020!AT114</f>
        <v>0</v>
      </c>
      <c r="AR106" s="67" t="str">
        <f ca="1">+IF(MIR_2020!AU114="","-",IF(AT106="No aplica","-",IF(MIR_2020!AU114="Sin avance","Sin avance",IF(MIR_2020!AU114&lt;&gt;"Sin avance",IFERROR(_xlfn.FORMULATEXT(MIR_2020!AU114),CONCATENATE("=",MIR_2020!AU114)),"0"))))</f>
        <v>-</v>
      </c>
      <c r="AS106" s="67">
        <f>+MIR_2020!AV114</f>
        <v>0</v>
      </c>
      <c r="AT106" s="67">
        <f>+MIR_2020!AW114</f>
        <v>0</v>
      </c>
      <c r="AU106" s="67">
        <f>+MIR_2020!AX114</f>
        <v>0</v>
      </c>
      <c r="AV106" s="77" t="str">
        <f>IF(MIR_2020!AY114="","-",MIR_2020!AY114)</f>
        <v>-</v>
      </c>
      <c r="AW106" s="67">
        <f>+MIR_2020!AZ114</f>
        <v>0</v>
      </c>
      <c r="AX106" s="69" t="str">
        <f ca="1">+IF(MIR_2020!BA114="","-",IF(AZ106="No aplica","-",IF(MIR_2020!BA114="Sin avance","Sin avance",IF(MIR_2020!BA114&lt;&gt;"Sin avance",IFERROR(_xlfn.FORMULATEXT(MIR_2020!BA114),CONCATENATE("=",MIR_2020!BA114)),"0"))))</f>
        <v>-</v>
      </c>
      <c r="AY106" s="67">
        <f>+MIR_2020!BB114</f>
        <v>0</v>
      </c>
      <c r="AZ106" s="67">
        <f>+MIR_2020!BC114</f>
        <v>0</v>
      </c>
      <c r="BA106" s="67">
        <f>+MIR_2020!BD114</f>
        <v>0</v>
      </c>
      <c r="BB106" s="77" t="str">
        <f>IF(MIR_2020!BE114="","-",MIR_2020!BE114)</f>
        <v>-</v>
      </c>
      <c r="BC106" s="67">
        <f>+MIR_2020!BF114</f>
        <v>0</v>
      </c>
      <c r="BD106" s="67" t="str">
        <f ca="1">+IF(MIR_2020!BG114="","-",IF(BF106="No aplica","-",IF(MIR_2020!BG114="Sin avance","Sin avance",IF(MIR_2020!BG114&lt;&gt;"Sin avance",IFERROR(_xlfn.FORMULATEXT(MIR_2020!BG114),CONCATENATE("=",MIR_2020!BG114)),"0"))))</f>
        <v>-</v>
      </c>
      <c r="BE106" s="67">
        <f>+MIR_2020!BH114</f>
        <v>0</v>
      </c>
      <c r="BF106" s="67">
        <f>+MIR_2020!BI114</f>
        <v>0</v>
      </c>
      <c r="BG106" s="67">
        <f>+MIR_2020!BJ114</f>
        <v>0</v>
      </c>
      <c r="BH106" s="77" t="str">
        <f>IF(MIR_2020!BK114="","-",MIR_2020!BK114)</f>
        <v>-</v>
      </c>
      <c r="BI106" s="67">
        <f>+MIR_2020!AH114</f>
        <v>0</v>
      </c>
      <c r="BJ106" s="70" t="str">
        <f ca="1">+IF(MIR_2020!AI114="","-",IF(BL106="No aplica","-",IF(MIR_2020!AI114="Sin avance","Sin avance",IF(MIR_2020!AI114&lt;&gt;"Sin avance",IFERROR(_xlfn.FORMULATEXT(MIR_2020!AI114),CONCATENATE("=",MIR_2020!AI114)),"-"))))</f>
        <v>-</v>
      </c>
      <c r="BK106" s="67">
        <f>+MIR_2020!AJ114</f>
        <v>0</v>
      </c>
      <c r="BL106" s="67">
        <f>+MIR_2020!AK114</f>
        <v>0</v>
      </c>
      <c r="BM106" s="67">
        <f>+MIR_2020!AL114</f>
        <v>0</v>
      </c>
      <c r="BN106" s="77" t="str">
        <f>IF(MIR_2020!AM114="","-",MIR_2020!AM114)</f>
        <v>-</v>
      </c>
      <c r="BO106" s="120" t="str">
        <f>IF(MIR_2020!BL114="","-",MIR_2020!BL114)</f>
        <v>-</v>
      </c>
      <c r="BP106" s="120" t="str">
        <f>IF(MIR_2020!BM114="","-",MIR_2020!BM114)</f>
        <v>-</v>
      </c>
      <c r="BQ106" s="120" t="str">
        <f>IF(MIR_2020!BN114="","-",MIR_2020!BN114)</f>
        <v>-</v>
      </c>
      <c r="BR106" s="120" t="str">
        <f>IF(MIR_2020!BO114="","-",MIR_2020!BO114)</f>
        <v>-</v>
      </c>
      <c r="BS106" s="73" t="str">
        <f>IF(MIR_2020!BP114="","-",MIR_2020!BP114)</f>
        <v>-</v>
      </c>
      <c r="BT106" s="120" t="str">
        <f>IF(MIR_2020!BR114="","-",MIR_2020!BR114)</f>
        <v>-</v>
      </c>
      <c r="BU106" s="120" t="str">
        <f>IF(MIR_2020!BS114="","-",MIR_2020!BS114)</f>
        <v>-</v>
      </c>
      <c r="BV106" s="73" t="str">
        <f>IF(MIR_2020!BT114="","-",MIR_2020!BT114)</f>
        <v>-</v>
      </c>
      <c r="BW106" s="73" t="str">
        <f>IF(MIR_2020!BU114="","-",MIR_2020!BU114)</f>
        <v>-</v>
      </c>
      <c r="BX106" s="73" t="str">
        <f>IF(MIR_2020!BV114="","-",MIR_2020!BV114)</f>
        <v>-</v>
      </c>
      <c r="BY106" s="73" t="str">
        <f>IF(MIR_2020!BW114="","-",MIR_2020!BW114)</f>
        <v>-</v>
      </c>
      <c r="BZ106" s="73" t="str">
        <f>IF(MIR_2020!BX114="","-",MIR_2020!BX114)</f>
        <v>-</v>
      </c>
      <c r="CA106" s="120" t="str">
        <f>IF(MIR_2020!BY114="","-",MIR_2020!BY114)</f>
        <v>-</v>
      </c>
      <c r="CB106" s="120" t="str">
        <f>IF(MIR_2020!BZ114="","-",MIR_2020!BZ114)</f>
        <v>-</v>
      </c>
      <c r="CC106" s="73" t="str">
        <f>IF(MIR_2020!CA114="","-",MIR_2020!CA114)</f>
        <v>-</v>
      </c>
      <c r="CD106" s="73" t="str">
        <f>IF(MIR_2020!CB114="","-",MIR_2020!CB114)</f>
        <v>-</v>
      </c>
      <c r="CE106" s="73" t="str">
        <f>IF(MIR_2020!CC114="","-",MIR_2020!CC114)</f>
        <v>-</v>
      </c>
      <c r="CF106" s="73" t="str">
        <f>IF(MIR_2020!CD114="","-",MIR_2020!CD114)</f>
        <v>-</v>
      </c>
      <c r="CG106" s="73" t="str">
        <f>IF(MIR_2020!CE114="","-",MIR_2020!CE114)</f>
        <v>-</v>
      </c>
      <c r="CH106" s="120" t="str">
        <f>IF(MIR_2020!CF114="","-",MIR_2020!CF114)</f>
        <v>-</v>
      </c>
      <c r="CI106" s="120" t="str">
        <f>IF(MIR_2020!CG114="","-",MIR_2020!CG114)</f>
        <v>-</v>
      </c>
      <c r="CJ106" s="73" t="str">
        <f>IF(MIR_2020!CH114="","-",MIR_2020!CH114)</f>
        <v>-</v>
      </c>
      <c r="CK106" s="73" t="str">
        <f>IF(MIR_2020!CI114="","-",MIR_2020!CI114)</f>
        <v>-</v>
      </c>
      <c r="CL106" s="73" t="str">
        <f>IF(MIR_2020!CJ114="","-",MIR_2020!CJ114)</f>
        <v>-</v>
      </c>
      <c r="CM106" s="73" t="str">
        <f>IF(MIR_2020!CK114="","-",MIR_2020!CK114)</f>
        <v>-</v>
      </c>
      <c r="CN106" s="73" t="str">
        <f>IF(MIR_2020!CL114="","-",MIR_2020!CL114)</f>
        <v>-</v>
      </c>
      <c r="CO106" s="120" t="str">
        <f>IF(MIR_2020!CM114="","-",MIR_2020!CM114)</f>
        <v>-</v>
      </c>
      <c r="CP106" s="120" t="str">
        <f>IF(MIR_2020!CN114="","-",MIR_2020!CN114)</f>
        <v>-</v>
      </c>
      <c r="CQ106" s="73" t="str">
        <f>IF(MIR_2020!CO114="","-",MIR_2020!CO114)</f>
        <v>-</v>
      </c>
      <c r="CR106" s="73" t="str">
        <f>IF(MIR_2020!CP114="","-",MIR_2020!CP114)</f>
        <v>-</v>
      </c>
      <c r="CS106" s="73" t="str">
        <f>IF(MIR_2020!CQ114="","-",MIR_2020!CQ114)</f>
        <v>-</v>
      </c>
      <c r="CT106" s="73" t="str">
        <f>IF(MIR_2020!CR114="","-",MIR_2020!CR114)</f>
        <v>-</v>
      </c>
      <c r="CU106" s="73" t="str">
        <f>IF(MIR_2020!CS114="","-",MIR_2020!CS114)</f>
        <v>-</v>
      </c>
    </row>
    <row r="107" spans="1:99" s="67" customFormat="1" ht="12.75" x14ac:dyDescent="0.3">
      <c r="A107" s="66">
        <f>+VLOOKUP($D107,Catálogos!$A$14:$E$40,5,0)</f>
        <v>2</v>
      </c>
      <c r="B107" s="68" t="str">
        <f>+VLOOKUP(D107,Catálogos!$A$14:$C$40,3,FALSE)</f>
        <v>Promover el pleno ejercicio de los derechos de acceso a la información pública y de protección de datos personales, así como la transparencia y apertura de las instituciones públicas.</v>
      </c>
      <c r="C107" s="68" t="str">
        <f>+VLOOKUP(D107,Catálogos!$A$14:$F$40,6,FALSE)</f>
        <v>Presidencia</v>
      </c>
      <c r="D107" s="67" t="str">
        <f>+MID(MIR_2020!$D$6,1,3)</f>
        <v>170</v>
      </c>
      <c r="E107" s="68" t="str">
        <f>+MID(MIR_2020!$D$6,7,150)</f>
        <v>Dirección General de Comunicación Social y Difusión</v>
      </c>
      <c r="F107" s="67" t="str">
        <f>IF(MIR_2020!B115=0,F106,MIR_2020!B115)</f>
        <v>GOA09</v>
      </c>
      <c r="G107" s="67" t="str">
        <f>IF(MIR_2020!C115=0,G106,MIR_2020!C115)</f>
        <v>Actividad</v>
      </c>
      <c r="H107" s="68" t="str">
        <f>IF(MIR_2020!D115="",H106,MIR_2020!D115)</f>
        <v>2.2 Aplicación de una encuesta institucional de diagnóstico de los instrumentos de comunicación interna y el impacto de sus mensajes entre el personal del Instituto.</v>
      </c>
      <c r="I107" s="68">
        <f>+MIR_2020!E115</f>
        <v>0</v>
      </c>
      <c r="J107" s="68">
        <f>+MIR_2020!F115</f>
        <v>0</v>
      </c>
      <c r="K107" s="68">
        <f>+MIR_2020!G115</f>
        <v>0</v>
      </c>
      <c r="L107" s="68">
        <f>+MIR_2020!H115</f>
        <v>0</v>
      </c>
      <c r="M107" s="68">
        <f>+MIR_2020!I115</f>
        <v>0</v>
      </c>
      <c r="N107" s="68">
        <f>+MIR_2020!J115</f>
        <v>0</v>
      </c>
      <c r="O107" s="68">
        <f>+MIR_2020!K115</f>
        <v>0</v>
      </c>
      <c r="P107" s="68">
        <f>+MIR_2020!L115</f>
        <v>0</v>
      </c>
      <c r="Q107" s="68">
        <f>+MIR_2020!M115</f>
        <v>0</v>
      </c>
      <c r="R107" s="68">
        <f>+MIR_2020!N115</f>
        <v>0</v>
      </c>
      <c r="S107" s="68">
        <f>+MIR_2020!O115</f>
        <v>0</v>
      </c>
      <c r="T107" s="68">
        <f>+MIR_2020!P115</f>
        <v>0</v>
      </c>
      <c r="U107" s="68">
        <f>+MIR_2020!Q115</f>
        <v>0</v>
      </c>
      <c r="V107" s="68" t="str">
        <f>IF(MIR_2020!R115=0,V106,MIR_2020!R115)</f>
        <v>Anual</v>
      </c>
      <c r="W107" s="68" t="str">
        <f>IF(MIR_2020!S115=0,W106,MIR_2020!S115)</f>
        <v>Porcentaje</v>
      </c>
      <c r="X107" s="68">
        <f>+MIR_2020!V115</f>
        <v>0</v>
      </c>
      <c r="Y107" s="68">
        <f>+MIR_2020!W115</f>
        <v>0</v>
      </c>
      <c r="Z107" s="68">
        <f>+MIR_2020!X115</f>
        <v>0</v>
      </c>
      <c r="AA107" s="68" t="str">
        <f>IF(AND(MIR_2020!Y115="",H107=H106),AA106,MIR_2020!Y115)</f>
        <v>Los resultados de la encuesta son obtenidos en tiempo y forma.</v>
      </c>
      <c r="AB107" s="68">
        <f>+MIR_2020!Z115</f>
        <v>0</v>
      </c>
      <c r="AC107" s="68">
        <f>+MIR_2020!AA115</f>
        <v>0</v>
      </c>
      <c r="AD107" s="68">
        <f>+MIR_2020!AB115</f>
        <v>0</v>
      </c>
      <c r="AE107" s="76">
        <f>+MIR_2020!AC115</f>
        <v>0</v>
      </c>
      <c r="AF107" s="76">
        <f>+MIR_2020!AD115</f>
        <v>0</v>
      </c>
      <c r="AG107" s="67">
        <f>+MIR_2020!AE115</f>
        <v>0</v>
      </c>
      <c r="AH107" s="67">
        <f>+MIR_2020!AF115</f>
        <v>0</v>
      </c>
      <c r="AI107" s="67">
        <f>+MIR_2020!AG115</f>
        <v>0</v>
      </c>
      <c r="AJ107" s="67">
        <f>+MIR_2020!AH115</f>
        <v>0</v>
      </c>
      <c r="AK107" s="67">
        <f>+MIR_2020!AN115</f>
        <v>0</v>
      </c>
      <c r="AL107" s="67" t="str">
        <f ca="1">IF(MIR_2020!AO115="","-",IF(AN107="No aplica","-",IF(MIR_2020!AO115="Sin avance","Sin avance",IF(MIR_2020!AO115&lt;&gt;"Sin avance",IFERROR(_xlfn.FORMULATEXT(MIR_2020!AO115),CONCATENATE("=",MIR_2020!AO115)),"0"))))</f>
        <v>-</v>
      </c>
      <c r="AM107" s="67">
        <f>+MIR_2020!AP115</f>
        <v>0</v>
      </c>
      <c r="AN107" s="67">
        <f>+MIR_2020!AQ115</f>
        <v>0</v>
      </c>
      <c r="AO107" s="67">
        <f>+MIR_2020!AR115</f>
        <v>0</v>
      </c>
      <c r="AP107" s="77" t="str">
        <f>IF(MIR_2020!AS115="","-",MIR_2020!AS115)</f>
        <v>-</v>
      </c>
      <c r="AQ107" s="67">
        <f>+MIR_2020!AT115</f>
        <v>0</v>
      </c>
      <c r="AR107" s="67" t="str">
        <f ca="1">+IF(MIR_2020!AU115="","-",IF(AT107="No aplica","-",IF(MIR_2020!AU115="Sin avance","Sin avance",IF(MIR_2020!AU115&lt;&gt;"Sin avance",IFERROR(_xlfn.FORMULATEXT(MIR_2020!AU115),CONCATENATE("=",MIR_2020!AU115)),"0"))))</f>
        <v>-</v>
      </c>
      <c r="AS107" s="67">
        <f>+MIR_2020!AV115</f>
        <v>0</v>
      </c>
      <c r="AT107" s="67">
        <f>+MIR_2020!AW115</f>
        <v>0</v>
      </c>
      <c r="AU107" s="67">
        <f>+MIR_2020!AX115</f>
        <v>0</v>
      </c>
      <c r="AV107" s="77" t="str">
        <f>IF(MIR_2020!AY115="","-",MIR_2020!AY115)</f>
        <v>-</v>
      </c>
      <c r="AW107" s="67">
        <f>+MIR_2020!AZ115</f>
        <v>0</v>
      </c>
      <c r="AX107" s="69" t="str">
        <f ca="1">+IF(MIR_2020!BA115="","-",IF(AZ107="No aplica","-",IF(MIR_2020!BA115="Sin avance","Sin avance",IF(MIR_2020!BA115&lt;&gt;"Sin avance",IFERROR(_xlfn.FORMULATEXT(MIR_2020!BA115),CONCATENATE("=",MIR_2020!BA115)),"0"))))</f>
        <v>-</v>
      </c>
      <c r="AY107" s="67">
        <f>+MIR_2020!BB115</f>
        <v>0</v>
      </c>
      <c r="AZ107" s="67">
        <f>+MIR_2020!BC115</f>
        <v>0</v>
      </c>
      <c r="BA107" s="67">
        <f>+MIR_2020!BD115</f>
        <v>0</v>
      </c>
      <c r="BB107" s="77" t="str">
        <f>IF(MIR_2020!BE115="","-",MIR_2020!BE115)</f>
        <v>-</v>
      </c>
      <c r="BC107" s="67">
        <f>+MIR_2020!BF115</f>
        <v>0</v>
      </c>
      <c r="BD107" s="67" t="str">
        <f ca="1">+IF(MIR_2020!BG115="","-",IF(BF107="No aplica","-",IF(MIR_2020!BG115="Sin avance","Sin avance",IF(MIR_2020!BG115&lt;&gt;"Sin avance",IFERROR(_xlfn.FORMULATEXT(MIR_2020!BG115),CONCATENATE("=",MIR_2020!BG115)),"0"))))</f>
        <v>-</v>
      </c>
      <c r="BE107" s="67">
        <f>+MIR_2020!BH115</f>
        <v>0</v>
      </c>
      <c r="BF107" s="67">
        <f>+MIR_2020!BI115</f>
        <v>0</v>
      </c>
      <c r="BG107" s="67">
        <f>+MIR_2020!BJ115</f>
        <v>0</v>
      </c>
      <c r="BH107" s="77" t="str">
        <f>IF(MIR_2020!BK115="","-",MIR_2020!BK115)</f>
        <v>-</v>
      </c>
      <c r="BI107" s="67">
        <f>+MIR_2020!AH115</f>
        <v>0</v>
      </c>
      <c r="BJ107" s="70" t="str">
        <f ca="1">+IF(MIR_2020!AI115="","-",IF(BL107="No aplica","-",IF(MIR_2020!AI115="Sin avance","Sin avance",IF(MIR_2020!AI115&lt;&gt;"Sin avance",IFERROR(_xlfn.FORMULATEXT(MIR_2020!AI115),CONCATENATE("=",MIR_2020!AI115)),"-"))))</f>
        <v>-</v>
      </c>
      <c r="BK107" s="67">
        <f>+MIR_2020!AJ115</f>
        <v>0</v>
      </c>
      <c r="BL107" s="67">
        <f>+MIR_2020!AK115</f>
        <v>0</v>
      </c>
      <c r="BM107" s="67">
        <f>+MIR_2020!AL115</f>
        <v>0</v>
      </c>
      <c r="BN107" s="77" t="str">
        <f>IF(MIR_2020!AM115="","-",MIR_2020!AM115)</f>
        <v>-</v>
      </c>
      <c r="BO107" s="120" t="str">
        <f>IF(MIR_2020!BL115="","-",MIR_2020!BL115)</f>
        <v>-</v>
      </c>
      <c r="BP107" s="120" t="str">
        <f>IF(MIR_2020!BM115="","-",MIR_2020!BM115)</f>
        <v>-</v>
      </c>
      <c r="BQ107" s="120" t="str">
        <f>IF(MIR_2020!BN115="","-",MIR_2020!BN115)</f>
        <v>-</v>
      </c>
      <c r="BR107" s="120" t="str">
        <f>IF(MIR_2020!BO115="","-",MIR_2020!BO115)</f>
        <v>-</v>
      </c>
      <c r="BS107" s="73" t="str">
        <f>IF(MIR_2020!BP115="","-",MIR_2020!BP115)</f>
        <v>-</v>
      </c>
      <c r="BT107" s="120" t="str">
        <f>IF(MIR_2020!BR115="","-",MIR_2020!BR115)</f>
        <v>-</v>
      </c>
      <c r="BU107" s="120" t="str">
        <f>IF(MIR_2020!BS115="","-",MIR_2020!BS115)</f>
        <v>-</v>
      </c>
      <c r="BV107" s="73" t="str">
        <f>IF(MIR_2020!BT115="","-",MIR_2020!BT115)</f>
        <v>-</v>
      </c>
      <c r="BW107" s="73" t="str">
        <f>IF(MIR_2020!BU115="","-",MIR_2020!BU115)</f>
        <v>-</v>
      </c>
      <c r="BX107" s="73" t="str">
        <f>IF(MIR_2020!BV115="","-",MIR_2020!BV115)</f>
        <v>-</v>
      </c>
      <c r="BY107" s="73" t="str">
        <f>IF(MIR_2020!BW115="","-",MIR_2020!BW115)</f>
        <v>-</v>
      </c>
      <c r="BZ107" s="73" t="str">
        <f>IF(MIR_2020!BX115="","-",MIR_2020!BX115)</f>
        <v>-</v>
      </c>
      <c r="CA107" s="120" t="str">
        <f>IF(MIR_2020!BY115="","-",MIR_2020!BY115)</f>
        <v>-</v>
      </c>
      <c r="CB107" s="120" t="str">
        <f>IF(MIR_2020!BZ115="","-",MIR_2020!BZ115)</f>
        <v>-</v>
      </c>
      <c r="CC107" s="73" t="str">
        <f>IF(MIR_2020!CA115="","-",MIR_2020!CA115)</f>
        <v>-</v>
      </c>
      <c r="CD107" s="73" t="str">
        <f>IF(MIR_2020!CB115="","-",MIR_2020!CB115)</f>
        <v>-</v>
      </c>
      <c r="CE107" s="73" t="str">
        <f>IF(MIR_2020!CC115="","-",MIR_2020!CC115)</f>
        <v>-</v>
      </c>
      <c r="CF107" s="73" t="str">
        <f>IF(MIR_2020!CD115="","-",MIR_2020!CD115)</f>
        <v>-</v>
      </c>
      <c r="CG107" s="73" t="str">
        <f>IF(MIR_2020!CE115="","-",MIR_2020!CE115)</f>
        <v>-</v>
      </c>
      <c r="CH107" s="120" t="str">
        <f>IF(MIR_2020!CF115="","-",MIR_2020!CF115)</f>
        <v>-</v>
      </c>
      <c r="CI107" s="120" t="str">
        <f>IF(MIR_2020!CG115="","-",MIR_2020!CG115)</f>
        <v>-</v>
      </c>
      <c r="CJ107" s="73" t="str">
        <f>IF(MIR_2020!CH115="","-",MIR_2020!CH115)</f>
        <v>-</v>
      </c>
      <c r="CK107" s="73" t="str">
        <f>IF(MIR_2020!CI115="","-",MIR_2020!CI115)</f>
        <v>-</v>
      </c>
      <c r="CL107" s="73" t="str">
        <f>IF(MIR_2020!CJ115="","-",MIR_2020!CJ115)</f>
        <v>-</v>
      </c>
      <c r="CM107" s="73" t="str">
        <f>IF(MIR_2020!CK115="","-",MIR_2020!CK115)</f>
        <v>-</v>
      </c>
      <c r="CN107" s="73" t="str">
        <f>IF(MIR_2020!CL115="","-",MIR_2020!CL115)</f>
        <v>-</v>
      </c>
      <c r="CO107" s="120" t="str">
        <f>IF(MIR_2020!CM115="","-",MIR_2020!CM115)</f>
        <v>-</v>
      </c>
      <c r="CP107" s="120" t="str">
        <f>IF(MIR_2020!CN115="","-",MIR_2020!CN115)</f>
        <v>-</v>
      </c>
      <c r="CQ107" s="73" t="str">
        <f>IF(MIR_2020!CO115="","-",MIR_2020!CO115)</f>
        <v>-</v>
      </c>
      <c r="CR107" s="73" t="str">
        <f>IF(MIR_2020!CP115="","-",MIR_2020!CP115)</f>
        <v>-</v>
      </c>
      <c r="CS107" s="73" t="str">
        <f>IF(MIR_2020!CQ115="","-",MIR_2020!CQ115)</f>
        <v>-</v>
      </c>
      <c r="CT107" s="73" t="str">
        <f>IF(MIR_2020!CR115="","-",MIR_2020!CR115)</f>
        <v>-</v>
      </c>
      <c r="CU107" s="73" t="str">
        <f>IF(MIR_2020!CS115="","-",MIR_2020!CS115)</f>
        <v>-</v>
      </c>
    </row>
    <row r="108" spans="1:99" s="67" customFormat="1" ht="12.75" x14ac:dyDescent="0.3">
      <c r="A108" s="66">
        <f>+VLOOKUP($D108,Catálogos!$A$14:$E$40,5,0)</f>
        <v>2</v>
      </c>
      <c r="B108" s="68" t="str">
        <f>+VLOOKUP(D108,Catálogos!$A$14:$C$40,3,FALSE)</f>
        <v>Promover el pleno ejercicio de los derechos de acceso a la información pública y de protección de datos personales, así como la transparencia y apertura de las instituciones públicas.</v>
      </c>
      <c r="C108" s="68" t="str">
        <f>+VLOOKUP(D108,Catálogos!$A$14:$F$40,6,FALSE)</f>
        <v>Presidencia</v>
      </c>
      <c r="D108" s="67" t="str">
        <f>+MID(MIR_2020!$D$6,1,3)</f>
        <v>170</v>
      </c>
      <c r="E108" s="68" t="str">
        <f>+MID(MIR_2020!$D$6,7,150)</f>
        <v>Dirección General de Comunicación Social y Difusión</v>
      </c>
      <c r="F108" s="67" t="str">
        <f>IF(MIR_2020!B116=0,F107,MIR_2020!B116)</f>
        <v>GOA09</v>
      </c>
      <c r="G108" s="67" t="str">
        <f>IF(MIR_2020!C116=0,G107,MIR_2020!C116)</f>
        <v>Actividad</v>
      </c>
      <c r="H108" s="68" t="str">
        <f>IF(MIR_2020!D116="",H107,MIR_2020!D116)</f>
        <v>2.2 Aplicación de una encuesta institucional de diagnóstico de los instrumentos de comunicación interna y el impacto de sus mensajes entre el personal del Instituto.</v>
      </c>
      <c r="I108" s="68">
        <f>+MIR_2020!E116</f>
        <v>0</v>
      </c>
      <c r="J108" s="68">
        <f>+MIR_2020!F116</f>
        <v>0</v>
      </c>
      <c r="K108" s="68">
        <f>+MIR_2020!G116</f>
        <v>0</v>
      </c>
      <c r="L108" s="68">
        <f>+MIR_2020!H116</f>
        <v>0</v>
      </c>
      <c r="M108" s="68">
        <f>+MIR_2020!I116</f>
        <v>0</v>
      </c>
      <c r="N108" s="68">
        <f>+MIR_2020!J116</f>
        <v>0</v>
      </c>
      <c r="O108" s="68">
        <f>+MIR_2020!K116</f>
        <v>0</v>
      </c>
      <c r="P108" s="68">
        <f>+MIR_2020!L116</f>
        <v>0</v>
      </c>
      <c r="Q108" s="68">
        <f>+MIR_2020!M116</f>
        <v>0</v>
      </c>
      <c r="R108" s="68">
        <f>+MIR_2020!N116</f>
        <v>0</v>
      </c>
      <c r="S108" s="68">
        <f>+MIR_2020!O116</f>
        <v>0</v>
      </c>
      <c r="T108" s="68">
        <f>+MIR_2020!P116</f>
        <v>0</v>
      </c>
      <c r="U108" s="68">
        <f>+MIR_2020!Q116</f>
        <v>0</v>
      </c>
      <c r="V108" s="68" t="str">
        <f>IF(MIR_2020!R116=0,V107,MIR_2020!R116)</f>
        <v>Anual</v>
      </c>
      <c r="W108" s="68" t="str">
        <f>IF(MIR_2020!S116=0,W107,MIR_2020!S116)</f>
        <v>Porcentaje</v>
      </c>
      <c r="X108" s="68">
        <f>+MIR_2020!V116</f>
        <v>0</v>
      </c>
      <c r="Y108" s="68">
        <f>+MIR_2020!W116</f>
        <v>0</v>
      </c>
      <c r="Z108" s="68">
        <f>+MIR_2020!X116</f>
        <v>0</v>
      </c>
      <c r="AA108" s="68" t="str">
        <f>IF(AND(MIR_2020!Y116="",H108=H107),AA107,MIR_2020!Y116)</f>
        <v>Los resultados de la encuesta son obtenidos en tiempo y forma.</v>
      </c>
      <c r="AB108" s="68">
        <f>+MIR_2020!Z116</f>
        <v>0</v>
      </c>
      <c r="AC108" s="68">
        <f>+MIR_2020!AA116</f>
        <v>0</v>
      </c>
      <c r="AD108" s="68">
        <f>+MIR_2020!AB116</f>
        <v>0</v>
      </c>
      <c r="AE108" s="76">
        <f>+MIR_2020!AC116</f>
        <v>0</v>
      </c>
      <c r="AF108" s="76">
        <f>+MIR_2020!AD116</f>
        <v>0</v>
      </c>
      <c r="AG108" s="67">
        <f>+MIR_2020!AE116</f>
        <v>0</v>
      </c>
      <c r="AH108" s="67">
        <f>+MIR_2020!AF116</f>
        <v>0</v>
      </c>
      <c r="AI108" s="67">
        <f>+MIR_2020!AG116</f>
        <v>0</v>
      </c>
      <c r="AJ108" s="67">
        <f>+MIR_2020!AH116</f>
        <v>0</v>
      </c>
      <c r="AK108" s="67">
        <f>+MIR_2020!AN116</f>
        <v>0</v>
      </c>
      <c r="AL108" s="67" t="str">
        <f ca="1">IF(MIR_2020!AO116="","-",IF(AN108="No aplica","-",IF(MIR_2020!AO116="Sin avance","Sin avance",IF(MIR_2020!AO116&lt;&gt;"Sin avance",IFERROR(_xlfn.FORMULATEXT(MIR_2020!AO116),CONCATENATE("=",MIR_2020!AO116)),"0"))))</f>
        <v>-</v>
      </c>
      <c r="AM108" s="67">
        <f>+MIR_2020!AP116</f>
        <v>0</v>
      </c>
      <c r="AN108" s="67">
        <f>+MIR_2020!AQ116</f>
        <v>0</v>
      </c>
      <c r="AO108" s="67">
        <f>+MIR_2020!AR116</f>
        <v>0</v>
      </c>
      <c r="AP108" s="77" t="str">
        <f>IF(MIR_2020!AS116="","-",MIR_2020!AS116)</f>
        <v>-</v>
      </c>
      <c r="AQ108" s="67">
        <f>+MIR_2020!AT116</f>
        <v>0</v>
      </c>
      <c r="AR108" s="67" t="str">
        <f ca="1">+IF(MIR_2020!AU116="","-",IF(AT108="No aplica","-",IF(MIR_2020!AU116="Sin avance","Sin avance",IF(MIR_2020!AU116&lt;&gt;"Sin avance",IFERROR(_xlfn.FORMULATEXT(MIR_2020!AU116),CONCATENATE("=",MIR_2020!AU116)),"0"))))</f>
        <v>-</v>
      </c>
      <c r="AS108" s="67">
        <f>+MIR_2020!AV116</f>
        <v>0</v>
      </c>
      <c r="AT108" s="67">
        <f>+MIR_2020!AW116</f>
        <v>0</v>
      </c>
      <c r="AU108" s="67">
        <f>+MIR_2020!AX116</f>
        <v>0</v>
      </c>
      <c r="AV108" s="77" t="str">
        <f>IF(MIR_2020!AY116="","-",MIR_2020!AY116)</f>
        <v>-</v>
      </c>
      <c r="AW108" s="67">
        <f>+MIR_2020!AZ116</f>
        <v>0</v>
      </c>
      <c r="AX108" s="69" t="str">
        <f ca="1">+IF(MIR_2020!BA116="","-",IF(AZ108="No aplica","-",IF(MIR_2020!BA116="Sin avance","Sin avance",IF(MIR_2020!BA116&lt;&gt;"Sin avance",IFERROR(_xlfn.FORMULATEXT(MIR_2020!BA116),CONCATENATE("=",MIR_2020!BA116)),"0"))))</f>
        <v>-</v>
      </c>
      <c r="AY108" s="67">
        <f>+MIR_2020!BB116</f>
        <v>0</v>
      </c>
      <c r="AZ108" s="67">
        <f>+MIR_2020!BC116</f>
        <v>0</v>
      </c>
      <c r="BA108" s="67">
        <f>+MIR_2020!BD116</f>
        <v>0</v>
      </c>
      <c r="BB108" s="77" t="str">
        <f>IF(MIR_2020!BE116="","-",MIR_2020!BE116)</f>
        <v>-</v>
      </c>
      <c r="BC108" s="67">
        <f>+MIR_2020!BF116</f>
        <v>0</v>
      </c>
      <c r="BD108" s="67" t="str">
        <f ca="1">+IF(MIR_2020!BG116="","-",IF(BF108="No aplica","-",IF(MIR_2020!BG116="Sin avance","Sin avance",IF(MIR_2020!BG116&lt;&gt;"Sin avance",IFERROR(_xlfn.FORMULATEXT(MIR_2020!BG116),CONCATENATE("=",MIR_2020!BG116)),"0"))))</f>
        <v>-</v>
      </c>
      <c r="BE108" s="67">
        <f>+MIR_2020!BH116</f>
        <v>0</v>
      </c>
      <c r="BF108" s="67">
        <f>+MIR_2020!BI116</f>
        <v>0</v>
      </c>
      <c r="BG108" s="67">
        <f>+MIR_2020!BJ116</f>
        <v>0</v>
      </c>
      <c r="BH108" s="77" t="str">
        <f>IF(MIR_2020!BK116="","-",MIR_2020!BK116)</f>
        <v>-</v>
      </c>
      <c r="BI108" s="67">
        <f>+MIR_2020!AH116</f>
        <v>0</v>
      </c>
      <c r="BJ108" s="70" t="str">
        <f ca="1">+IF(MIR_2020!AI116="","-",IF(BL108="No aplica","-",IF(MIR_2020!AI116="Sin avance","Sin avance",IF(MIR_2020!AI116&lt;&gt;"Sin avance",IFERROR(_xlfn.FORMULATEXT(MIR_2020!AI116),CONCATENATE("=",MIR_2020!AI116)),"-"))))</f>
        <v>-</v>
      </c>
      <c r="BK108" s="67">
        <f>+MIR_2020!AJ116</f>
        <v>0</v>
      </c>
      <c r="BL108" s="67">
        <f>+MIR_2020!AK116</f>
        <v>0</v>
      </c>
      <c r="BM108" s="67">
        <f>+MIR_2020!AL116</f>
        <v>0</v>
      </c>
      <c r="BN108" s="77" t="str">
        <f>IF(MIR_2020!AM116="","-",MIR_2020!AM116)</f>
        <v>-</v>
      </c>
      <c r="BO108" s="120" t="str">
        <f>IF(MIR_2020!BL116="","-",MIR_2020!BL116)</f>
        <v>-</v>
      </c>
      <c r="BP108" s="120" t="str">
        <f>IF(MIR_2020!BM116="","-",MIR_2020!BM116)</f>
        <v>-</v>
      </c>
      <c r="BQ108" s="120" t="str">
        <f>IF(MIR_2020!BN116="","-",MIR_2020!BN116)</f>
        <v>-</v>
      </c>
      <c r="BR108" s="120" t="str">
        <f>IF(MIR_2020!BO116="","-",MIR_2020!BO116)</f>
        <v>-</v>
      </c>
      <c r="BS108" s="73" t="str">
        <f>IF(MIR_2020!BP116="","-",MIR_2020!BP116)</f>
        <v>-</v>
      </c>
      <c r="BT108" s="120" t="str">
        <f>IF(MIR_2020!BR116="","-",MIR_2020!BR116)</f>
        <v>-</v>
      </c>
      <c r="BU108" s="120" t="str">
        <f>IF(MIR_2020!BS116="","-",MIR_2020!BS116)</f>
        <v>-</v>
      </c>
      <c r="BV108" s="73" t="str">
        <f>IF(MIR_2020!BT116="","-",MIR_2020!BT116)</f>
        <v>-</v>
      </c>
      <c r="BW108" s="73" t="str">
        <f>IF(MIR_2020!BU116="","-",MIR_2020!BU116)</f>
        <v>-</v>
      </c>
      <c r="BX108" s="73" t="str">
        <f>IF(MIR_2020!BV116="","-",MIR_2020!BV116)</f>
        <v>-</v>
      </c>
      <c r="BY108" s="73" t="str">
        <f>IF(MIR_2020!BW116="","-",MIR_2020!BW116)</f>
        <v>-</v>
      </c>
      <c r="BZ108" s="73" t="str">
        <f>IF(MIR_2020!BX116="","-",MIR_2020!BX116)</f>
        <v>-</v>
      </c>
      <c r="CA108" s="120" t="str">
        <f>IF(MIR_2020!BY116="","-",MIR_2020!BY116)</f>
        <v>-</v>
      </c>
      <c r="CB108" s="120" t="str">
        <f>IF(MIR_2020!BZ116="","-",MIR_2020!BZ116)</f>
        <v>-</v>
      </c>
      <c r="CC108" s="73" t="str">
        <f>IF(MIR_2020!CA116="","-",MIR_2020!CA116)</f>
        <v>-</v>
      </c>
      <c r="CD108" s="73" t="str">
        <f>IF(MIR_2020!CB116="","-",MIR_2020!CB116)</f>
        <v>-</v>
      </c>
      <c r="CE108" s="73" t="str">
        <f>IF(MIR_2020!CC116="","-",MIR_2020!CC116)</f>
        <v>-</v>
      </c>
      <c r="CF108" s="73" t="str">
        <f>IF(MIR_2020!CD116="","-",MIR_2020!CD116)</f>
        <v>-</v>
      </c>
      <c r="CG108" s="73" t="str">
        <f>IF(MIR_2020!CE116="","-",MIR_2020!CE116)</f>
        <v>-</v>
      </c>
      <c r="CH108" s="120" t="str">
        <f>IF(MIR_2020!CF116="","-",MIR_2020!CF116)</f>
        <v>-</v>
      </c>
      <c r="CI108" s="120" t="str">
        <f>IF(MIR_2020!CG116="","-",MIR_2020!CG116)</f>
        <v>-</v>
      </c>
      <c r="CJ108" s="73" t="str">
        <f>IF(MIR_2020!CH116="","-",MIR_2020!CH116)</f>
        <v>-</v>
      </c>
      <c r="CK108" s="73" t="str">
        <f>IF(MIR_2020!CI116="","-",MIR_2020!CI116)</f>
        <v>-</v>
      </c>
      <c r="CL108" s="73" t="str">
        <f>IF(MIR_2020!CJ116="","-",MIR_2020!CJ116)</f>
        <v>-</v>
      </c>
      <c r="CM108" s="73" t="str">
        <f>IF(MIR_2020!CK116="","-",MIR_2020!CK116)</f>
        <v>-</v>
      </c>
      <c r="CN108" s="73" t="str">
        <f>IF(MIR_2020!CL116="","-",MIR_2020!CL116)</f>
        <v>-</v>
      </c>
      <c r="CO108" s="120" t="str">
        <f>IF(MIR_2020!CM116="","-",MIR_2020!CM116)</f>
        <v>-</v>
      </c>
      <c r="CP108" s="120" t="str">
        <f>IF(MIR_2020!CN116="","-",MIR_2020!CN116)</f>
        <v>-</v>
      </c>
      <c r="CQ108" s="73" t="str">
        <f>IF(MIR_2020!CO116="","-",MIR_2020!CO116)</f>
        <v>-</v>
      </c>
      <c r="CR108" s="73" t="str">
        <f>IF(MIR_2020!CP116="","-",MIR_2020!CP116)</f>
        <v>-</v>
      </c>
      <c r="CS108" s="73" t="str">
        <f>IF(MIR_2020!CQ116="","-",MIR_2020!CQ116)</f>
        <v>-</v>
      </c>
      <c r="CT108" s="73" t="str">
        <f>IF(MIR_2020!CR116="","-",MIR_2020!CR116)</f>
        <v>-</v>
      </c>
      <c r="CU108" s="73" t="str">
        <f>IF(MIR_2020!CS116="","-",MIR_2020!CS116)</f>
        <v>-</v>
      </c>
    </row>
    <row r="109" spans="1:99" s="67" customFormat="1" ht="12.75" x14ac:dyDescent="0.3">
      <c r="A109" s="66">
        <f>+VLOOKUP($D109,Catálogos!$A$14:$E$40,5,0)</f>
        <v>2</v>
      </c>
      <c r="B109" s="68" t="str">
        <f>+VLOOKUP(D109,Catálogos!$A$14:$C$40,3,FALSE)</f>
        <v>Promover el pleno ejercicio de los derechos de acceso a la información pública y de protección de datos personales, así como la transparencia y apertura de las instituciones públicas.</v>
      </c>
      <c r="C109" s="68" t="str">
        <f>+VLOOKUP(D109,Catálogos!$A$14:$F$40,6,FALSE)</f>
        <v>Presidencia</v>
      </c>
      <c r="D109" s="67" t="str">
        <f>+MID(MIR_2020!$D$6,1,3)</f>
        <v>170</v>
      </c>
      <c r="E109" s="68" t="str">
        <f>+MID(MIR_2020!$D$6,7,150)</f>
        <v>Dirección General de Comunicación Social y Difusión</v>
      </c>
      <c r="F109" s="67" t="str">
        <f>IF(MIR_2020!B117=0,F108,MIR_2020!B117)</f>
        <v>GOA09</v>
      </c>
      <c r="G109" s="67" t="str">
        <f>IF(MIR_2020!C117=0,G108,MIR_2020!C117)</f>
        <v>Actividad</v>
      </c>
      <c r="H109" s="68" t="str">
        <f>IF(MIR_2020!D117="",H108,MIR_2020!D117)</f>
        <v>2.2 Aplicación de una encuesta institucional de diagnóstico de los instrumentos de comunicación interna y el impacto de sus mensajes entre el personal del Instituto.</v>
      </c>
      <c r="I109" s="68">
        <f>+MIR_2020!E117</f>
        <v>0</v>
      </c>
      <c r="J109" s="68">
        <f>+MIR_2020!F117</f>
        <v>0</v>
      </c>
      <c r="K109" s="68">
        <f>+MIR_2020!G117</f>
        <v>0</v>
      </c>
      <c r="L109" s="68">
        <f>+MIR_2020!H117</f>
        <v>0</v>
      </c>
      <c r="M109" s="68">
        <f>+MIR_2020!I117</f>
        <v>0</v>
      </c>
      <c r="N109" s="68">
        <f>+MIR_2020!J117</f>
        <v>0</v>
      </c>
      <c r="O109" s="68">
        <f>+MIR_2020!K117</f>
        <v>0</v>
      </c>
      <c r="P109" s="68">
        <f>+MIR_2020!L117</f>
        <v>0</v>
      </c>
      <c r="Q109" s="68">
        <f>+MIR_2020!M117</f>
        <v>0</v>
      </c>
      <c r="R109" s="68">
        <f>+MIR_2020!N117</f>
        <v>0</v>
      </c>
      <c r="S109" s="68">
        <f>+MIR_2020!O117</f>
        <v>0</v>
      </c>
      <c r="T109" s="68">
        <f>+MIR_2020!P117</f>
        <v>0</v>
      </c>
      <c r="U109" s="68">
        <f>+MIR_2020!Q117</f>
        <v>0</v>
      </c>
      <c r="V109" s="68" t="str">
        <f>IF(MIR_2020!R117=0,V108,MIR_2020!R117)</f>
        <v>Anual</v>
      </c>
      <c r="W109" s="68" t="str">
        <f>IF(MIR_2020!S117=0,W108,MIR_2020!S117)</f>
        <v>Porcentaje</v>
      </c>
      <c r="X109" s="68">
        <f>+MIR_2020!V117</f>
        <v>0</v>
      </c>
      <c r="Y109" s="68">
        <f>+MIR_2020!W117</f>
        <v>0</v>
      </c>
      <c r="Z109" s="68">
        <f>+MIR_2020!X117</f>
        <v>0</v>
      </c>
      <c r="AA109" s="68" t="str">
        <f>IF(AND(MIR_2020!Y117="",H109=H108),AA108,MIR_2020!Y117)</f>
        <v>Los resultados de la encuesta son obtenidos en tiempo y forma.</v>
      </c>
      <c r="AB109" s="68">
        <f>+MIR_2020!Z117</f>
        <v>0</v>
      </c>
      <c r="AC109" s="68">
        <f>+MIR_2020!AA117</f>
        <v>0</v>
      </c>
      <c r="AD109" s="68">
        <f>+MIR_2020!AB117</f>
        <v>0</v>
      </c>
      <c r="AE109" s="76">
        <f>+MIR_2020!AC117</f>
        <v>0</v>
      </c>
      <c r="AF109" s="76">
        <f>+MIR_2020!AD117</f>
        <v>0</v>
      </c>
      <c r="AG109" s="67">
        <f>+MIR_2020!AE117</f>
        <v>0</v>
      </c>
      <c r="AH109" s="67">
        <f>+MIR_2020!AF117</f>
        <v>0</v>
      </c>
      <c r="AI109" s="67">
        <f>+MIR_2020!AG117</f>
        <v>0</v>
      </c>
      <c r="AJ109" s="67">
        <f>+MIR_2020!AH117</f>
        <v>0</v>
      </c>
      <c r="AK109" s="67">
        <f>+MIR_2020!AN117</f>
        <v>0</v>
      </c>
      <c r="AL109" s="67" t="str">
        <f ca="1">IF(MIR_2020!AO117="","-",IF(AN109="No aplica","-",IF(MIR_2020!AO117="Sin avance","Sin avance",IF(MIR_2020!AO117&lt;&gt;"Sin avance",IFERROR(_xlfn.FORMULATEXT(MIR_2020!AO117),CONCATENATE("=",MIR_2020!AO117)),"0"))))</f>
        <v>-</v>
      </c>
      <c r="AM109" s="67">
        <f>+MIR_2020!AP117</f>
        <v>0</v>
      </c>
      <c r="AN109" s="67">
        <f>+MIR_2020!AQ117</f>
        <v>0</v>
      </c>
      <c r="AO109" s="67">
        <f>+MIR_2020!AR117</f>
        <v>0</v>
      </c>
      <c r="AP109" s="77" t="str">
        <f>IF(MIR_2020!AS117="","-",MIR_2020!AS117)</f>
        <v>-</v>
      </c>
      <c r="AQ109" s="67">
        <f>+MIR_2020!AT117</f>
        <v>0</v>
      </c>
      <c r="AR109" s="67" t="str">
        <f ca="1">+IF(MIR_2020!AU117="","-",IF(AT109="No aplica","-",IF(MIR_2020!AU117="Sin avance","Sin avance",IF(MIR_2020!AU117&lt;&gt;"Sin avance",IFERROR(_xlfn.FORMULATEXT(MIR_2020!AU117),CONCATENATE("=",MIR_2020!AU117)),"0"))))</f>
        <v>-</v>
      </c>
      <c r="AS109" s="67">
        <f>+MIR_2020!AV117</f>
        <v>0</v>
      </c>
      <c r="AT109" s="67">
        <f>+MIR_2020!AW117</f>
        <v>0</v>
      </c>
      <c r="AU109" s="67">
        <f>+MIR_2020!AX117</f>
        <v>0</v>
      </c>
      <c r="AV109" s="77" t="str">
        <f>IF(MIR_2020!AY117="","-",MIR_2020!AY117)</f>
        <v>-</v>
      </c>
      <c r="AW109" s="67">
        <f>+MIR_2020!AZ117</f>
        <v>0</v>
      </c>
      <c r="AX109" s="69" t="str">
        <f ca="1">+IF(MIR_2020!BA117="","-",IF(AZ109="No aplica","-",IF(MIR_2020!BA117="Sin avance","Sin avance",IF(MIR_2020!BA117&lt;&gt;"Sin avance",IFERROR(_xlfn.FORMULATEXT(MIR_2020!BA117),CONCATENATE("=",MIR_2020!BA117)),"0"))))</f>
        <v>-</v>
      </c>
      <c r="AY109" s="67">
        <f>+MIR_2020!BB117</f>
        <v>0</v>
      </c>
      <c r="AZ109" s="67">
        <f>+MIR_2020!BC117</f>
        <v>0</v>
      </c>
      <c r="BA109" s="67">
        <f>+MIR_2020!BD117</f>
        <v>0</v>
      </c>
      <c r="BB109" s="77" t="str">
        <f>IF(MIR_2020!BE117="","-",MIR_2020!BE117)</f>
        <v>-</v>
      </c>
      <c r="BC109" s="67">
        <f>+MIR_2020!BF117</f>
        <v>0</v>
      </c>
      <c r="BD109" s="67" t="str">
        <f ca="1">+IF(MIR_2020!BG117="","-",IF(BF109="No aplica","-",IF(MIR_2020!BG117="Sin avance","Sin avance",IF(MIR_2020!BG117&lt;&gt;"Sin avance",IFERROR(_xlfn.FORMULATEXT(MIR_2020!BG117),CONCATENATE("=",MIR_2020!BG117)),"0"))))</f>
        <v>-</v>
      </c>
      <c r="BE109" s="67">
        <f>+MIR_2020!BH117</f>
        <v>0</v>
      </c>
      <c r="BF109" s="67">
        <f>+MIR_2020!BI117</f>
        <v>0</v>
      </c>
      <c r="BG109" s="67">
        <f>+MIR_2020!BJ117</f>
        <v>0</v>
      </c>
      <c r="BH109" s="77" t="str">
        <f>IF(MIR_2020!BK117="","-",MIR_2020!BK117)</f>
        <v>-</v>
      </c>
      <c r="BI109" s="67">
        <f>+MIR_2020!AH117</f>
        <v>0</v>
      </c>
      <c r="BJ109" s="70" t="str">
        <f ca="1">+IF(MIR_2020!AI117="","-",IF(BL109="No aplica","-",IF(MIR_2020!AI117="Sin avance","Sin avance",IF(MIR_2020!AI117&lt;&gt;"Sin avance",IFERROR(_xlfn.FORMULATEXT(MIR_2020!AI117),CONCATENATE("=",MIR_2020!AI117)),"-"))))</f>
        <v>-</v>
      </c>
      <c r="BK109" s="67">
        <f>+MIR_2020!AJ117</f>
        <v>0</v>
      </c>
      <c r="BL109" s="67">
        <f>+MIR_2020!AK117</f>
        <v>0</v>
      </c>
      <c r="BM109" s="67">
        <f>+MIR_2020!AL117</f>
        <v>0</v>
      </c>
      <c r="BN109" s="77" t="str">
        <f>IF(MIR_2020!AM117="","-",MIR_2020!AM117)</f>
        <v>-</v>
      </c>
      <c r="BO109" s="120" t="str">
        <f>IF(MIR_2020!BL117="","-",MIR_2020!BL117)</f>
        <v>-</v>
      </c>
      <c r="BP109" s="120" t="str">
        <f>IF(MIR_2020!BM117="","-",MIR_2020!BM117)</f>
        <v>-</v>
      </c>
      <c r="BQ109" s="120" t="str">
        <f>IF(MIR_2020!BN117="","-",MIR_2020!BN117)</f>
        <v>-</v>
      </c>
      <c r="BR109" s="120" t="str">
        <f>IF(MIR_2020!BO117="","-",MIR_2020!BO117)</f>
        <v>-</v>
      </c>
      <c r="BS109" s="73" t="str">
        <f>IF(MIR_2020!BP117="","-",MIR_2020!BP117)</f>
        <v>-</v>
      </c>
      <c r="BT109" s="120" t="str">
        <f>IF(MIR_2020!BR117="","-",MIR_2020!BR117)</f>
        <v>-</v>
      </c>
      <c r="BU109" s="120" t="str">
        <f>IF(MIR_2020!BS117="","-",MIR_2020!BS117)</f>
        <v>-</v>
      </c>
      <c r="BV109" s="73" t="str">
        <f>IF(MIR_2020!BT117="","-",MIR_2020!BT117)</f>
        <v>-</v>
      </c>
      <c r="BW109" s="73" t="str">
        <f>IF(MIR_2020!BU117="","-",MIR_2020!BU117)</f>
        <v>-</v>
      </c>
      <c r="BX109" s="73" t="str">
        <f>IF(MIR_2020!BV117="","-",MIR_2020!BV117)</f>
        <v>-</v>
      </c>
      <c r="BY109" s="73" t="str">
        <f>IF(MIR_2020!BW117="","-",MIR_2020!BW117)</f>
        <v>-</v>
      </c>
      <c r="BZ109" s="73" t="str">
        <f>IF(MIR_2020!BX117="","-",MIR_2020!BX117)</f>
        <v>-</v>
      </c>
      <c r="CA109" s="120" t="str">
        <f>IF(MIR_2020!BY117="","-",MIR_2020!BY117)</f>
        <v>-</v>
      </c>
      <c r="CB109" s="120" t="str">
        <f>IF(MIR_2020!BZ117="","-",MIR_2020!BZ117)</f>
        <v>-</v>
      </c>
      <c r="CC109" s="73" t="str">
        <f>IF(MIR_2020!CA117="","-",MIR_2020!CA117)</f>
        <v>-</v>
      </c>
      <c r="CD109" s="73" t="str">
        <f>IF(MIR_2020!CB117="","-",MIR_2020!CB117)</f>
        <v>-</v>
      </c>
      <c r="CE109" s="73" t="str">
        <f>IF(MIR_2020!CC117="","-",MIR_2020!CC117)</f>
        <v>-</v>
      </c>
      <c r="CF109" s="73" t="str">
        <f>IF(MIR_2020!CD117="","-",MIR_2020!CD117)</f>
        <v>-</v>
      </c>
      <c r="CG109" s="73" t="str">
        <f>IF(MIR_2020!CE117="","-",MIR_2020!CE117)</f>
        <v>-</v>
      </c>
      <c r="CH109" s="120" t="str">
        <f>IF(MIR_2020!CF117="","-",MIR_2020!CF117)</f>
        <v>-</v>
      </c>
      <c r="CI109" s="120" t="str">
        <f>IF(MIR_2020!CG117="","-",MIR_2020!CG117)</f>
        <v>-</v>
      </c>
      <c r="CJ109" s="73" t="str">
        <f>IF(MIR_2020!CH117="","-",MIR_2020!CH117)</f>
        <v>-</v>
      </c>
      <c r="CK109" s="73" t="str">
        <f>IF(MIR_2020!CI117="","-",MIR_2020!CI117)</f>
        <v>-</v>
      </c>
      <c r="CL109" s="73" t="str">
        <f>IF(MIR_2020!CJ117="","-",MIR_2020!CJ117)</f>
        <v>-</v>
      </c>
      <c r="CM109" s="73" t="str">
        <f>IF(MIR_2020!CK117="","-",MIR_2020!CK117)</f>
        <v>-</v>
      </c>
      <c r="CN109" s="73" t="str">
        <f>IF(MIR_2020!CL117="","-",MIR_2020!CL117)</f>
        <v>-</v>
      </c>
      <c r="CO109" s="120" t="str">
        <f>IF(MIR_2020!CM117="","-",MIR_2020!CM117)</f>
        <v>-</v>
      </c>
      <c r="CP109" s="120" t="str">
        <f>IF(MIR_2020!CN117="","-",MIR_2020!CN117)</f>
        <v>-</v>
      </c>
      <c r="CQ109" s="73" t="str">
        <f>IF(MIR_2020!CO117="","-",MIR_2020!CO117)</f>
        <v>-</v>
      </c>
      <c r="CR109" s="73" t="str">
        <f>IF(MIR_2020!CP117="","-",MIR_2020!CP117)</f>
        <v>-</v>
      </c>
      <c r="CS109" s="73" t="str">
        <f>IF(MIR_2020!CQ117="","-",MIR_2020!CQ117)</f>
        <v>-</v>
      </c>
      <c r="CT109" s="73" t="str">
        <f>IF(MIR_2020!CR117="","-",MIR_2020!CR117)</f>
        <v>-</v>
      </c>
      <c r="CU109" s="73" t="str">
        <f>IF(MIR_2020!CS117="","-",MIR_2020!CS117)</f>
        <v>-</v>
      </c>
    </row>
    <row r="110" spans="1:99" s="67" customFormat="1" ht="12.75" x14ac:dyDescent="0.3">
      <c r="A110" s="66">
        <f>+VLOOKUP($D110,Catálogos!$A$14:$E$40,5,0)</f>
        <v>2</v>
      </c>
      <c r="B110" s="68" t="str">
        <f>+VLOOKUP(D110,Catálogos!$A$14:$C$40,3,FALSE)</f>
        <v>Promover el pleno ejercicio de los derechos de acceso a la información pública y de protección de datos personales, así como la transparencia y apertura de las instituciones públicas.</v>
      </c>
      <c r="C110" s="68" t="str">
        <f>+VLOOKUP(D110,Catálogos!$A$14:$F$40,6,FALSE)</f>
        <v>Presidencia</v>
      </c>
      <c r="D110" s="67" t="str">
        <f>+MID(MIR_2020!$D$6,1,3)</f>
        <v>170</v>
      </c>
      <c r="E110" s="68" t="str">
        <f>+MID(MIR_2020!$D$6,7,150)</f>
        <v>Dirección General de Comunicación Social y Difusión</v>
      </c>
      <c r="F110" s="67" t="str">
        <f>IF(MIR_2020!B118=0,F109,MIR_2020!B118)</f>
        <v>GOA09</v>
      </c>
      <c r="G110" s="67" t="str">
        <f>IF(MIR_2020!C118=0,G109,MIR_2020!C118)</f>
        <v>Actividad</v>
      </c>
      <c r="H110" s="68" t="str">
        <f>IF(MIR_2020!D118="",H109,MIR_2020!D118)</f>
        <v>2.2 Aplicación de una encuesta institucional de diagnóstico de los instrumentos de comunicación interna y el impacto de sus mensajes entre el personal del Instituto.</v>
      </c>
      <c r="I110" s="68">
        <f>+MIR_2020!E118</f>
        <v>0</v>
      </c>
      <c r="J110" s="68">
        <f>+MIR_2020!F118</f>
        <v>0</v>
      </c>
      <c r="K110" s="68">
        <f>+MIR_2020!G118</f>
        <v>0</v>
      </c>
      <c r="L110" s="68">
        <f>+MIR_2020!H118</f>
        <v>0</v>
      </c>
      <c r="M110" s="68">
        <f>+MIR_2020!I118</f>
        <v>0</v>
      </c>
      <c r="N110" s="68">
        <f>+MIR_2020!J118</f>
        <v>0</v>
      </c>
      <c r="O110" s="68">
        <f>+MIR_2020!K118</f>
        <v>0</v>
      </c>
      <c r="P110" s="68">
        <f>+MIR_2020!L118</f>
        <v>0</v>
      </c>
      <c r="Q110" s="68">
        <f>+MIR_2020!M118</f>
        <v>0</v>
      </c>
      <c r="R110" s="68">
        <f>+MIR_2020!N118</f>
        <v>0</v>
      </c>
      <c r="S110" s="68">
        <f>+MIR_2020!O118</f>
        <v>0</v>
      </c>
      <c r="T110" s="68">
        <f>+MIR_2020!P118</f>
        <v>0</v>
      </c>
      <c r="U110" s="68">
        <f>+MIR_2020!Q118</f>
        <v>0</v>
      </c>
      <c r="V110" s="68" t="str">
        <f>IF(MIR_2020!R118=0,V109,MIR_2020!R118)</f>
        <v>Anual</v>
      </c>
      <c r="W110" s="68" t="str">
        <f>IF(MIR_2020!S118=0,W109,MIR_2020!S118)</f>
        <v>Porcentaje</v>
      </c>
      <c r="X110" s="68">
        <f>+MIR_2020!V118</f>
        <v>0</v>
      </c>
      <c r="Y110" s="68">
        <f>+MIR_2020!W118</f>
        <v>0</v>
      </c>
      <c r="Z110" s="68">
        <f>+MIR_2020!X118</f>
        <v>0</v>
      </c>
      <c r="AA110" s="68" t="str">
        <f>IF(AND(MIR_2020!Y118="",H110=H109),AA109,MIR_2020!Y118)</f>
        <v>Los resultados de la encuesta son obtenidos en tiempo y forma.</v>
      </c>
      <c r="AB110" s="68">
        <f>+MIR_2020!Z118</f>
        <v>0</v>
      </c>
      <c r="AC110" s="68">
        <f>+MIR_2020!AA118</f>
        <v>0</v>
      </c>
      <c r="AD110" s="68">
        <f>+MIR_2020!AB118</f>
        <v>0</v>
      </c>
      <c r="AE110" s="76">
        <f>+MIR_2020!AC118</f>
        <v>0</v>
      </c>
      <c r="AF110" s="76">
        <f>+MIR_2020!AD118</f>
        <v>0</v>
      </c>
      <c r="AG110" s="67">
        <f>+MIR_2020!AE118</f>
        <v>0</v>
      </c>
      <c r="AH110" s="67">
        <f>+MIR_2020!AF118</f>
        <v>0</v>
      </c>
      <c r="AI110" s="67">
        <f>+MIR_2020!AG118</f>
        <v>0</v>
      </c>
      <c r="AJ110" s="67">
        <f>+MIR_2020!AH118</f>
        <v>0</v>
      </c>
      <c r="AK110" s="67">
        <f>+MIR_2020!AN118</f>
        <v>0</v>
      </c>
      <c r="AL110" s="67" t="str">
        <f ca="1">IF(MIR_2020!AO118="","-",IF(AN110="No aplica","-",IF(MIR_2020!AO118="Sin avance","Sin avance",IF(MIR_2020!AO118&lt;&gt;"Sin avance",IFERROR(_xlfn.FORMULATEXT(MIR_2020!AO118),CONCATENATE("=",MIR_2020!AO118)),"0"))))</f>
        <v>-</v>
      </c>
      <c r="AM110" s="67">
        <f>+MIR_2020!AP118</f>
        <v>0</v>
      </c>
      <c r="AN110" s="67">
        <f>+MIR_2020!AQ118</f>
        <v>0</v>
      </c>
      <c r="AO110" s="67">
        <f>+MIR_2020!AR118</f>
        <v>0</v>
      </c>
      <c r="AP110" s="77" t="str">
        <f>IF(MIR_2020!AS118="","-",MIR_2020!AS118)</f>
        <v>-</v>
      </c>
      <c r="AQ110" s="67">
        <f>+MIR_2020!AT118</f>
        <v>0</v>
      </c>
      <c r="AR110" s="67" t="str">
        <f ca="1">+IF(MIR_2020!AU118="","-",IF(AT110="No aplica","-",IF(MIR_2020!AU118="Sin avance","Sin avance",IF(MIR_2020!AU118&lt;&gt;"Sin avance",IFERROR(_xlfn.FORMULATEXT(MIR_2020!AU118),CONCATENATE("=",MIR_2020!AU118)),"0"))))</f>
        <v>-</v>
      </c>
      <c r="AS110" s="67">
        <f>+MIR_2020!AV118</f>
        <v>0</v>
      </c>
      <c r="AT110" s="67">
        <f>+MIR_2020!AW118</f>
        <v>0</v>
      </c>
      <c r="AU110" s="67">
        <f>+MIR_2020!AX118</f>
        <v>0</v>
      </c>
      <c r="AV110" s="77" t="str">
        <f>IF(MIR_2020!AY118="","-",MIR_2020!AY118)</f>
        <v>-</v>
      </c>
      <c r="AW110" s="67">
        <f>+MIR_2020!AZ118</f>
        <v>0</v>
      </c>
      <c r="AX110" s="69" t="str">
        <f ca="1">+IF(MIR_2020!BA118="","-",IF(AZ110="No aplica","-",IF(MIR_2020!BA118="Sin avance","Sin avance",IF(MIR_2020!BA118&lt;&gt;"Sin avance",IFERROR(_xlfn.FORMULATEXT(MIR_2020!BA118),CONCATENATE("=",MIR_2020!BA118)),"0"))))</f>
        <v>-</v>
      </c>
      <c r="AY110" s="67">
        <f>+MIR_2020!BB118</f>
        <v>0</v>
      </c>
      <c r="AZ110" s="67">
        <f>+MIR_2020!BC118</f>
        <v>0</v>
      </c>
      <c r="BA110" s="67">
        <f>+MIR_2020!BD118</f>
        <v>0</v>
      </c>
      <c r="BB110" s="77" t="str">
        <f>IF(MIR_2020!BE118="","-",MIR_2020!BE118)</f>
        <v>-</v>
      </c>
      <c r="BC110" s="67">
        <f>+MIR_2020!BF118</f>
        <v>0</v>
      </c>
      <c r="BD110" s="67" t="str">
        <f ca="1">+IF(MIR_2020!BG118="","-",IF(BF110="No aplica","-",IF(MIR_2020!BG118="Sin avance","Sin avance",IF(MIR_2020!BG118&lt;&gt;"Sin avance",IFERROR(_xlfn.FORMULATEXT(MIR_2020!BG118),CONCATENATE("=",MIR_2020!BG118)),"0"))))</f>
        <v>-</v>
      </c>
      <c r="BE110" s="67">
        <f>+MIR_2020!BH118</f>
        <v>0</v>
      </c>
      <c r="BF110" s="67">
        <f>+MIR_2020!BI118</f>
        <v>0</v>
      </c>
      <c r="BG110" s="67">
        <f>+MIR_2020!BJ118</f>
        <v>0</v>
      </c>
      <c r="BH110" s="77" t="str">
        <f>IF(MIR_2020!BK118="","-",MIR_2020!BK118)</f>
        <v>-</v>
      </c>
      <c r="BI110" s="67">
        <f>+MIR_2020!AH118</f>
        <v>0</v>
      </c>
      <c r="BJ110" s="70" t="str">
        <f ca="1">+IF(MIR_2020!AI118="","-",IF(BL110="No aplica","-",IF(MIR_2020!AI118="Sin avance","Sin avance",IF(MIR_2020!AI118&lt;&gt;"Sin avance",IFERROR(_xlfn.FORMULATEXT(MIR_2020!AI118),CONCATENATE("=",MIR_2020!AI118)),"-"))))</f>
        <v>-</v>
      </c>
      <c r="BK110" s="67">
        <f>+MIR_2020!AJ118</f>
        <v>0</v>
      </c>
      <c r="BL110" s="67">
        <f>+MIR_2020!AK118</f>
        <v>0</v>
      </c>
      <c r="BM110" s="67">
        <f>+MIR_2020!AL118</f>
        <v>0</v>
      </c>
      <c r="BN110" s="77" t="str">
        <f>IF(MIR_2020!AM118="","-",MIR_2020!AM118)</f>
        <v>-</v>
      </c>
      <c r="BO110" s="120" t="str">
        <f>IF(MIR_2020!BL118="","-",MIR_2020!BL118)</f>
        <v>-</v>
      </c>
      <c r="BP110" s="120" t="str">
        <f>IF(MIR_2020!BM118="","-",MIR_2020!BM118)</f>
        <v>-</v>
      </c>
      <c r="BQ110" s="120" t="str">
        <f>IF(MIR_2020!BN118="","-",MIR_2020!BN118)</f>
        <v>-</v>
      </c>
      <c r="BR110" s="120" t="str">
        <f>IF(MIR_2020!BO118="","-",MIR_2020!BO118)</f>
        <v>-</v>
      </c>
      <c r="BS110" s="73" t="str">
        <f>IF(MIR_2020!BP118="","-",MIR_2020!BP118)</f>
        <v>-</v>
      </c>
      <c r="BT110" s="120" t="str">
        <f>IF(MIR_2020!BR118="","-",MIR_2020!BR118)</f>
        <v>-</v>
      </c>
      <c r="BU110" s="120" t="str">
        <f>IF(MIR_2020!BS118="","-",MIR_2020!BS118)</f>
        <v>-</v>
      </c>
      <c r="BV110" s="73" t="str">
        <f>IF(MIR_2020!BT118="","-",MIR_2020!BT118)</f>
        <v>-</v>
      </c>
      <c r="BW110" s="73" t="str">
        <f>IF(MIR_2020!BU118="","-",MIR_2020!BU118)</f>
        <v>-</v>
      </c>
      <c r="BX110" s="73" t="str">
        <f>IF(MIR_2020!BV118="","-",MIR_2020!BV118)</f>
        <v>-</v>
      </c>
      <c r="BY110" s="73" t="str">
        <f>IF(MIR_2020!BW118="","-",MIR_2020!BW118)</f>
        <v>-</v>
      </c>
      <c r="BZ110" s="73" t="str">
        <f>IF(MIR_2020!BX118="","-",MIR_2020!BX118)</f>
        <v>-</v>
      </c>
      <c r="CA110" s="120" t="str">
        <f>IF(MIR_2020!BY118="","-",MIR_2020!BY118)</f>
        <v>-</v>
      </c>
      <c r="CB110" s="120" t="str">
        <f>IF(MIR_2020!BZ118="","-",MIR_2020!BZ118)</f>
        <v>-</v>
      </c>
      <c r="CC110" s="73" t="str">
        <f>IF(MIR_2020!CA118="","-",MIR_2020!CA118)</f>
        <v>-</v>
      </c>
      <c r="CD110" s="73" t="str">
        <f>IF(MIR_2020!CB118="","-",MIR_2020!CB118)</f>
        <v>-</v>
      </c>
      <c r="CE110" s="73" t="str">
        <f>IF(MIR_2020!CC118="","-",MIR_2020!CC118)</f>
        <v>-</v>
      </c>
      <c r="CF110" s="73" t="str">
        <f>IF(MIR_2020!CD118="","-",MIR_2020!CD118)</f>
        <v>-</v>
      </c>
      <c r="CG110" s="73" t="str">
        <f>IF(MIR_2020!CE118="","-",MIR_2020!CE118)</f>
        <v>-</v>
      </c>
      <c r="CH110" s="120" t="str">
        <f>IF(MIR_2020!CF118="","-",MIR_2020!CF118)</f>
        <v>-</v>
      </c>
      <c r="CI110" s="120" t="str">
        <f>IF(MIR_2020!CG118="","-",MIR_2020!CG118)</f>
        <v>-</v>
      </c>
      <c r="CJ110" s="73" t="str">
        <f>IF(MIR_2020!CH118="","-",MIR_2020!CH118)</f>
        <v>-</v>
      </c>
      <c r="CK110" s="73" t="str">
        <f>IF(MIR_2020!CI118="","-",MIR_2020!CI118)</f>
        <v>-</v>
      </c>
      <c r="CL110" s="73" t="str">
        <f>IF(MIR_2020!CJ118="","-",MIR_2020!CJ118)</f>
        <v>-</v>
      </c>
      <c r="CM110" s="73" t="str">
        <f>IF(MIR_2020!CK118="","-",MIR_2020!CK118)</f>
        <v>-</v>
      </c>
      <c r="CN110" s="73" t="str">
        <f>IF(MIR_2020!CL118="","-",MIR_2020!CL118)</f>
        <v>-</v>
      </c>
      <c r="CO110" s="120" t="str">
        <f>IF(MIR_2020!CM118="","-",MIR_2020!CM118)</f>
        <v>-</v>
      </c>
      <c r="CP110" s="120" t="str">
        <f>IF(MIR_2020!CN118="","-",MIR_2020!CN118)</f>
        <v>-</v>
      </c>
      <c r="CQ110" s="73" t="str">
        <f>IF(MIR_2020!CO118="","-",MIR_2020!CO118)</f>
        <v>-</v>
      </c>
      <c r="CR110" s="73" t="str">
        <f>IF(MIR_2020!CP118="","-",MIR_2020!CP118)</f>
        <v>-</v>
      </c>
      <c r="CS110" s="73" t="str">
        <f>IF(MIR_2020!CQ118="","-",MIR_2020!CQ118)</f>
        <v>-</v>
      </c>
      <c r="CT110" s="73" t="str">
        <f>IF(MIR_2020!CR118="","-",MIR_2020!CR118)</f>
        <v>-</v>
      </c>
      <c r="CU110" s="73" t="str">
        <f>IF(MIR_2020!CS118="","-",MIR_2020!CS118)</f>
        <v>-</v>
      </c>
    </row>
    <row r="111" spans="1:99" s="67" customFormat="1" ht="12.75" x14ac:dyDescent="0.3">
      <c r="A111" s="66">
        <f>+VLOOKUP($D111,Catálogos!$A$14:$E$40,5,0)</f>
        <v>2</v>
      </c>
      <c r="B111" s="68" t="str">
        <f>+VLOOKUP(D111,Catálogos!$A$14:$C$40,3,FALSE)</f>
        <v>Promover el pleno ejercicio de los derechos de acceso a la información pública y de protección de datos personales, así como la transparencia y apertura de las instituciones públicas.</v>
      </c>
      <c r="C111" s="68" t="str">
        <f>+VLOOKUP(D111,Catálogos!$A$14:$F$40,6,FALSE)</f>
        <v>Presidencia</v>
      </c>
      <c r="D111" s="67" t="str">
        <f>+MID(MIR_2020!$D$6,1,3)</f>
        <v>170</v>
      </c>
      <c r="E111" s="68" t="str">
        <f>+MID(MIR_2020!$D$6,7,150)</f>
        <v>Dirección General de Comunicación Social y Difusión</v>
      </c>
      <c r="F111" s="67" t="str">
        <f>IF(MIR_2020!B119=0,F110,MIR_2020!B119)</f>
        <v>GOA09</v>
      </c>
      <c r="G111" s="67" t="str">
        <f>IF(MIR_2020!C119=0,G110,MIR_2020!C119)</f>
        <v>Actividad</v>
      </c>
      <c r="H111" s="68" t="str">
        <f>IF(MIR_2020!D119="",H110,MIR_2020!D119)</f>
        <v>2.2 Aplicación de una encuesta institucional de diagnóstico de los instrumentos de comunicación interna y el impacto de sus mensajes entre el personal del Instituto.</v>
      </c>
      <c r="I111" s="68">
        <f>+MIR_2020!E119</f>
        <v>0</v>
      </c>
      <c r="J111" s="68">
        <f>+MIR_2020!F119</f>
        <v>0</v>
      </c>
      <c r="K111" s="68">
        <f>+MIR_2020!G119</f>
        <v>0</v>
      </c>
      <c r="L111" s="68">
        <f>+MIR_2020!H119</f>
        <v>0</v>
      </c>
      <c r="M111" s="68">
        <f>+MIR_2020!I119</f>
        <v>0</v>
      </c>
      <c r="N111" s="68">
        <f>+MIR_2020!J119</f>
        <v>0</v>
      </c>
      <c r="O111" s="68">
        <f>+MIR_2020!K119</f>
        <v>0</v>
      </c>
      <c r="P111" s="68">
        <f>+MIR_2020!L119</f>
        <v>0</v>
      </c>
      <c r="Q111" s="68">
        <f>+MIR_2020!M119</f>
        <v>0</v>
      </c>
      <c r="R111" s="68">
        <f>+MIR_2020!N119</f>
        <v>0</v>
      </c>
      <c r="S111" s="68">
        <f>+MIR_2020!O119</f>
        <v>0</v>
      </c>
      <c r="T111" s="68">
        <f>+MIR_2020!P119</f>
        <v>0</v>
      </c>
      <c r="U111" s="68">
        <f>+MIR_2020!Q119</f>
        <v>0</v>
      </c>
      <c r="V111" s="68" t="str">
        <f>IF(MIR_2020!R119=0,V110,MIR_2020!R119)</f>
        <v>Anual</v>
      </c>
      <c r="W111" s="68" t="str">
        <f>IF(MIR_2020!S119=0,W110,MIR_2020!S119)</f>
        <v>Porcentaje</v>
      </c>
      <c r="X111" s="68">
        <f>+MIR_2020!V119</f>
        <v>0</v>
      </c>
      <c r="Y111" s="68">
        <f>+MIR_2020!W119</f>
        <v>0</v>
      </c>
      <c r="Z111" s="68">
        <f>+MIR_2020!X119</f>
        <v>0</v>
      </c>
      <c r="AA111" s="68" t="str">
        <f>IF(AND(MIR_2020!Y119="",H111=H110),AA110,MIR_2020!Y119)</f>
        <v>Los resultados de la encuesta son obtenidos en tiempo y forma.</v>
      </c>
      <c r="AB111" s="68">
        <f>+MIR_2020!Z119</f>
        <v>0</v>
      </c>
      <c r="AC111" s="68">
        <f>+MIR_2020!AA119</f>
        <v>0</v>
      </c>
      <c r="AD111" s="68">
        <f>+MIR_2020!AB119</f>
        <v>0</v>
      </c>
      <c r="AE111" s="76">
        <f>+MIR_2020!AC119</f>
        <v>0</v>
      </c>
      <c r="AF111" s="76">
        <f>+MIR_2020!AD119</f>
        <v>0</v>
      </c>
      <c r="AG111" s="67">
        <f>+MIR_2020!AE119</f>
        <v>0</v>
      </c>
      <c r="AH111" s="67">
        <f>+MIR_2020!AF119</f>
        <v>0</v>
      </c>
      <c r="AI111" s="67">
        <f>+MIR_2020!AG119</f>
        <v>0</v>
      </c>
      <c r="AJ111" s="67">
        <f>+MIR_2020!AH119</f>
        <v>0</v>
      </c>
      <c r="AK111" s="67">
        <f>+MIR_2020!AN119</f>
        <v>0</v>
      </c>
      <c r="AL111" s="67" t="str">
        <f ca="1">IF(MIR_2020!AO119="","-",IF(AN111="No aplica","-",IF(MIR_2020!AO119="Sin avance","Sin avance",IF(MIR_2020!AO119&lt;&gt;"Sin avance",IFERROR(_xlfn.FORMULATEXT(MIR_2020!AO119),CONCATENATE("=",MIR_2020!AO119)),"0"))))</f>
        <v>-</v>
      </c>
      <c r="AM111" s="67">
        <f>+MIR_2020!AP119</f>
        <v>0</v>
      </c>
      <c r="AN111" s="67">
        <f>+MIR_2020!AQ119</f>
        <v>0</v>
      </c>
      <c r="AO111" s="67">
        <f>+MIR_2020!AR119</f>
        <v>0</v>
      </c>
      <c r="AP111" s="77" t="str">
        <f>IF(MIR_2020!AS119="","-",MIR_2020!AS119)</f>
        <v>-</v>
      </c>
      <c r="AQ111" s="67">
        <f>+MIR_2020!AT119</f>
        <v>0</v>
      </c>
      <c r="AR111" s="67" t="str">
        <f ca="1">+IF(MIR_2020!AU119="","-",IF(AT111="No aplica","-",IF(MIR_2020!AU119="Sin avance","Sin avance",IF(MIR_2020!AU119&lt;&gt;"Sin avance",IFERROR(_xlfn.FORMULATEXT(MIR_2020!AU119),CONCATENATE("=",MIR_2020!AU119)),"0"))))</f>
        <v>-</v>
      </c>
      <c r="AS111" s="67">
        <f>+MIR_2020!AV119</f>
        <v>0</v>
      </c>
      <c r="AT111" s="67">
        <f>+MIR_2020!AW119</f>
        <v>0</v>
      </c>
      <c r="AU111" s="67">
        <f>+MIR_2020!AX119</f>
        <v>0</v>
      </c>
      <c r="AV111" s="77" t="str">
        <f>IF(MIR_2020!AY119="","-",MIR_2020!AY119)</f>
        <v>-</v>
      </c>
      <c r="AW111" s="67">
        <f>+MIR_2020!AZ119</f>
        <v>0</v>
      </c>
      <c r="AX111" s="69" t="str">
        <f ca="1">+IF(MIR_2020!BA119="","-",IF(AZ111="No aplica","-",IF(MIR_2020!BA119="Sin avance","Sin avance",IF(MIR_2020!BA119&lt;&gt;"Sin avance",IFERROR(_xlfn.FORMULATEXT(MIR_2020!BA119),CONCATENATE("=",MIR_2020!BA119)),"0"))))</f>
        <v>-</v>
      </c>
      <c r="AY111" s="67">
        <f>+MIR_2020!BB119</f>
        <v>0</v>
      </c>
      <c r="AZ111" s="67">
        <f>+MIR_2020!BC119</f>
        <v>0</v>
      </c>
      <c r="BA111" s="67">
        <f>+MIR_2020!BD119</f>
        <v>0</v>
      </c>
      <c r="BB111" s="77" t="str">
        <f>IF(MIR_2020!BE119="","-",MIR_2020!BE119)</f>
        <v>-</v>
      </c>
      <c r="BC111" s="67">
        <f>+MIR_2020!BF119</f>
        <v>0</v>
      </c>
      <c r="BD111" s="67" t="str">
        <f ca="1">+IF(MIR_2020!BG119="","-",IF(BF111="No aplica","-",IF(MIR_2020!BG119="Sin avance","Sin avance",IF(MIR_2020!BG119&lt;&gt;"Sin avance",IFERROR(_xlfn.FORMULATEXT(MIR_2020!BG119),CONCATENATE("=",MIR_2020!BG119)),"0"))))</f>
        <v>-</v>
      </c>
      <c r="BE111" s="67">
        <f>+MIR_2020!BH119</f>
        <v>0</v>
      </c>
      <c r="BF111" s="67">
        <f>+MIR_2020!BI119</f>
        <v>0</v>
      </c>
      <c r="BG111" s="67">
        <f>+MIR_2020!BJ119</f>
        <v>0</v>
      </c>
      <c r="BH111" s="77" t="str">
        <f>IF(MIR_2020!BK119="","-",MIR_2020!BK119)</f>
        <v>-</v>
      </c>
      <c r="BI111" s="67">
        <f>+MIR_2020!AH119</f>
        <v>0</v>
      </c>
      <c r="BJ111" s="70" t="str">
        <f ca="1">+IF(MIR_2020!AI119="","-",IF(BL111="No aplica","-",IF(MIR_2020!AI119="Sin avance","Sin avance",IF(MIR_2020!AI119&lt;&gt;"Sin avance",IFERROR(_xlfn.FORMULATEXT(MIR_2020!AI119),CONCATENATE("=",MIR_2020!AI119)),"-"))))</f>
        <v>-</v>
      </c>
      <c r="BK111" s="67">
        <f>+MIR_2020!AJ119</f>
        <v>0</v>
      </c>
      <c r="BL111" s="67">
        <f>+MIR_2020!AK119</f>
        <v>0</v>
      </c>
      <c r="BM111" s="67">
        <f>+MIR_2020!AL119</f>
        <v>0</v>
      </c>
      <c r="BN111" s="77" t="str">
        <f>IF(MIR_2020!AM119="","-",MIR_2020!AM119)</f>
        <v>-</v>
      </c>
      <c r="BO111" s="120" t="str">
        <f>IF(MIR_2020!BL119="","-",MIR_2020!BL119)</f>
        <v>-</v>
      </c>
      <c r="BP111" s="120" t="str">
        <f>IF(MIR_2020!BM119="","-",MIR_2020!BM119)</f>
        <v>-</v>
      </c>
      <c r="BQ111" s="120" t="str">
        <f>IF(MIR_2020!BN119="","-",MIR_2020!BN119)</f>
        <v>-</v>
      </c>
      <c r="BR111" s="120" t="str">
        <f>IF(MIR_2020!BO119="","-",MIR_2020!BO119)</f>
        <v>-</v>
      </c>
      <c r="BS111" s="73" t="str">
        <f>IF(MIR_2020!BP119="","-",MIR_2020!BP119)</f>
        <v>-</v>
      </c>
      <c r="BT111" s="120" t="str">
        <f>IF(MIR_2020!BR119="","-",MIR_2020!BR119)</f>
        <v>-</v>
      </c>
      <c r="BU111" s="120" t="str">
        <f>IF(MIR_2020!BS119="","-",MIR_2020!BS119)</f>
        <v>-</v>
      </c>
      <c r="BV111" s="73" t="str">
        <f>IF(MIR_2020!BT119="","-",MIR_2020!BT119)</f>
        <v>-</v>
      </c>
      <c r="BW111" s="73" t="str">
        <f>IF(MIR_2020!BU119="","-",MIR_2020!BU119)</f>
        <v>-</v>
      </c>
      <c r="BX111" s="73" t="str">
        <f>IF(MIR_2020!BV119="","-",MIR_2020!BV119)</f>
        <v>-</v>
      </c>
      <c r="BY111" s="73" t="str">
        <f>IF(MIR_2020!BW119="","-",MIR_2020!BW119)</f>
        <v>-</v>
      </c>
      <c r="BZ111" s="73" t="str">
        <f>IF(MIR_2020!BX119="","-",MIR_2020!BX119)</f>
        <v>-</v>
      </c>
      <c r="CA111" s="120" t="str">
        <f>IF(MIR_2020!BY119="","-",MIR_2020!BY119)</f>
        <v>-</v>
      </c>
      <c r="CB111" s="120" t="str">
        <f>IF(MIR_2020!BZ119="","-",MIR_2020!BZ119)</f>
        <v>-</v>
      </c>
      <c r="CC111" s="73" t="str">
        <f>IF(MIR_2020!CA119="","-",MIR_2020!CA119)</f>
        <v>-</v>
      </c>
      <c r="CD111" s="73" t="str">
        <f>IF(MIR_2020!CB119="","-",MIR_2020!CB119)</f>
        <v>-</v>
      </c>
      <c r="CE111" s="73" t="str">
        <f>IF(MIR_2020!CC119="","-",MIR_2020!CC119)</f>
        <v>-</v>
      </c>
      <c r="CF111" s="73" t="str">
        <f>IF(MIR_2020!CD119="","-",MIR_2020!CD119)</f>
        <v>-</v>
      </c>
      <c r="CG111" s="73" t="str">
        <f>IF(MIR_2020!CE119="","-",MIR_2020!CE119)</f>
        <v>-</v>
      </c>
      <c r="CH111" s="120" t="str">
        <f>IF(MIR_2020!CF119="","-",MIR_2020!CF119)</f>
        <v>-</v>
      </c>
      <c r="CI111" s="120" t="str">
        <f>IF(MIR_2020!CG119="","-",MIR_2020!CG119)</f>
        <v>-</v>
      </c>
      <c r="CJ111" s="73" t="str">
        <f>IF(MIR_2020!CH119="","-",MIR_2020!CH119)</f>
        <v>-</v>
      </c>
      <c r="CK111" s="73" t="str">
        <f>IF(MIR_2020!CI119="","-",MIR_2020!CI119)</f>
        <v>-</v>
      </c>
      <c r="CL111" s="73" t="str">
        <f>IF(MIR_2020!CJ119="","-",MIR_2020!CJ119)</f>
        <v>-</v>
      </c>
      <c r="CM111" s="73" t="str">
        <f>IF(MIR_2020!CK119="","-",MIR_2020!CK119)</f>
        <v>-</v>
      </c>
      <c r="CN111" s="73" t="str">
        <f>IF(MIR_2020!CL119="","-",MIR_2020!CL119)</f>
        <v>-</v>
      </c>
      <c r="CO111" s="120" t="str">
        <f>IF(MIR_2020!CM119="","-",MIR_2020!CM119)</f>
        <v>-</v>
      </c>
      <c r="CP111" s="120" t="str">
        <f>IF(MIR_2020!CN119="","-",MIR_2020!CN119)</f>
        <v>-</v>
      </c>
      <c r="CQ111" s="73" t="str">
        <f>IF(MIR_2020!CO119="","-",MIR_2020!CO119)</f>
        <v>-</v>
      </c>
      <c r="CR111" s="73" t="str">
        <f>IF(MIR_2020!CP119="","-",MIR_2020!CP119)</f>
        <v>-</v>
      </c>
      <c r="CS111" s="73" t="str">
        <f>IF(MIR_2020!CQ119="","-",MIR_2020!CQ119)</f>
        <v>-</v>
      </c>
      <c r="CT111" s="73" t="str">
        <f>IF(MIR_2020!CR119="","-",MIR_2020!CR119)</f>
        <v>-</v>
      </c>
      <c r="CU111" s="73" t="str">
        <f>IF(MIR_2020!CS119="","-",MIR_2020!CS119)</f>
        <v>-</v>
      </c>
    </row>
    <row r="112" spans="1:99" s="67" customFormat="1" ht="12.75" x14ac:dyDescent="0.3">
      <c r="A112" s="66">
        <f>+VLOOKUP($D112,Catálogos!$A$14:$E$40,5,0)</f>
        <v>2</v>
      </c>
      <c r="B112" s="68" t="str">
        <f>+VLOOKUP(D112,Catálogos!$A$14:$C$40,3,FALSE)</f>
        <v>Promover el pleno ejercicio de los derechos de acceso a la información pública y de protección de datos personales, así como la transparencia y apertura de las instituciones públicas.</v>
      </c>
      <c r="C112" s="68" t="str">
        <f>+VLOOKUP(D112,Catálogos!$A$14:$F$40,6,FALSE)</f>
        <v>Presidencia</v>
      </c>
      <c r="D112" s="67" t="str">
        <f>+MID(MIR_2020!$D$6,1,3)</f>
        <v>170</v>
      </c>
      <c r="E112" s="68" t="str">
        <f>+MID(MIR_2020!$D$6,7,150)</f>
        <v>Dirección General de Comunicación Social y Difusión</v>
      </c>
      <c r="F112" s="67" t="str">
        <f>IF(MIR_2020!B120=0,F111,MIR_2020!B120)</f>
        <v>GOA09</v>
      </c>
      <c r="G112" s="67" t="str">
        <f>IF(MIR_2020!C120=0,G111,MIR_2020!C120)</f>
        <v>Actividad</v>
      </c>
      <c r="H112" s="68" t="str">
        <f>IF(MIR_2020!D120="",H111,MIR_2020!D120)</f>
        <v>2.2 Aplicación de una encuesta institucional de diagnóstico de los instrumentos de comunicación interna y el impacto de sus mensajes entre el personal del Instituto.</v>
      </c>
      <c r="I112" s="68">
        <f>+MIR_2020!E120</f>
        <v>0</v>
      </c>
      <c r="J112" s="68">
        <f>+MIR_2020!F120</f>
        <v>0</v>
      </c>
      <c r="K112" s="68">
        <f>+MIR_2020!G120</f>
        <v>0</v>
      </c>
      <c r="L112" s="68">
        <f>+MIR_2020!H120</f>
        <v>0</v>
      </c>
      <c r="M112" s="68">
        <f>+MIR_2020!I120</f>
        <v>0</v>
      </c>
      <c r="N112" s="68">
        <f>+MIR_2020!J120</f>
        <v>0</v>
      </c>
      <c r="O112" s="68">
        <f>+MIR_2020!K120</f>
        <v>0</v>
      </c>
      <c r="P112" s="68">
        <f>+MIR_2020!L120</f>
        <v>0</v>
      </c>
      <c r="Q112" s="68">
        <f>+MIR_2020!M120</f>
        <v>0</v>
      </c>
      <c r="R112" s="68">
        <f>+MIR_2020!N120</f>
        <v>0</v>
      </c>
      <c r="S112" s="68">
        <f>+MIR_2020!O120</f>
        <v>0</v>
      </c>
      <c r="T112" s="68">
        <f>+MIR_2020!P120</f>
        <v>0</v>
      </c>
      <c r="U112" s="68">
        <f>+MIR_2020!Q120</f>
        <v>0</v>
      </c>
      <c r="V112" s="68" t="str">
        <f>IF(MIR_2020!R120=0,V111,MIR_2020!R120)</f>
        <v>Anual</v>
      </c>
      <c r="W112" s="68" t="str">
        <f>IF(MIR_2020!S120=0,W111,MIR_2020!S120)</f>
        <v>Porcentaje</v>
      </c>
      <c r="X112" s="68">
        <f>+MIR_2020!V120</f>
        <v>0</v>
      </c>
      <c r="Y112" s="68">
        <f>+MIR_2020!W120</f>
        <v>0</v>
      </c>
      <c r="Z112" s="68">
        <f>+MIR_2020!X120</f>
        <v>0</v>
      </c>
      <c r="AA112" s="68" t="str">
        <f>IF(AND(MIR_2020!Y120="",H112=H111),AA111,MIR_2020!Y120)</f>
        <v>Los resultados de la encuesta son obtenidos en tiempo y forma.</v>
      </c>
      <c r="AB112" s="68">
        <f>+MIR_2020!Z120</f>
        <v>0</v>
      </c>
      <c r="AC112" s="68">
        <f>+MIR_2020!AA120</f>
        <v>0</v>
      </c>
      <c r="AD112" s="68">
        <f>+MIR_2020!AB120</f>
        <v>0</v>
      </c>
      <c r="AE112" s="76">
        <f>+MIR_2020!AC120</f>
        <v>0</v>
      </c>
      <c r="AF112" s="76">
        <f>+MIR_2020!AD120</f>
        <v>0</v>
      </c>
      <c r="AG112" s="67">
        <f>+MIR_2020!AE120</f>
        <v>0</v>
      </c>
      <c r="AH112" s="67">
        <f>+MIR_2020!AF120</f>
        <v>0</v>
      </c>
      <c r="AI112" s="67">
        <f>+MIR_2020!AG120</f>
        <v>0</v>
      </c>
      <c r="AJ112" s="67">
        <f>+MIR_2020!AH120</f>
        <v>0</v>
      </c>
      <c r="AK112" s="67">
        <f>+MIR_2020!AN120</f>
        <v>0</v>
      </c>
      <c r="AL112" s="67" t="str">
        <f ca="1">IF(MIR_2020!AO120="","-",IF(AN112="No aplica","-",IF(MIR_2020!AO120="Sin avance","Sin avance",IF(MIR_2020!AO120&lt;&gt;"Sin avance",IFERROR(_xlfn.FORMULATEXT(MIR_2020!AO120),CONCATENATE("=",MIR_2020!AO120)),"0"))))</f>
        <v>-</v>
      </c>
      <c r="AM112" s="67">
        <f>+MIR_2020!AP120</f>
        <v>0</v>
      </c>
      <c r="AN112" s="67">
        <f>+MIR_2020!AQ120</f>
        <v>0</v>
      </c>
      <c r="AO112" s="67">
        <f>+MIR_2020!AR120</f>
        <v>0</v>
      </c>
      <c r="AP112" s="77" t="str">
        <f>IF(MIR_2020!AS120="","-",MIR_2020!AS120)</f>
        <v>-</v>
      </c>
      <c r="AQ112" s="67">
        <f>+MIR_2020!AT120</f>
        <v>0</v>
      </c>
      <c r="AR112" s="67" t="str">
        <f ca="1">+IF(MIR_2020!AU120="","-",IF(AT112="No aplica","-",IF(MIR_2020!AU120="Sin avance","Sin avance",IF(MIR_2020!AU120&lt;&gt;"Sin avance",IFERROR(_xlfn.FORMULATEXT(MIR_2020!AU120),CONCATENATE("=",MIR_2020!AU120)),"0"))))</f>
        <v>-</v>
      </c>
      <c r="AS112" s="67">
        <f>+MIR_2020!AV120</f>
        <v>0</v>
      </c>
      <c r="AT112" s="67">
        <f>+MIR_2020!AW120</f>
        <v>0</v>
      </c>
      <c r="AU112" s="67">
        <f>+MIR_2020!AX120</f>
        <v>0</v>
      </c>
      <c r="AV112" s="77" t="str">
        <f>IF(MIR_2020!AY120="","-",MIR_2020!AY120)</f>
        <v>-</v>
      </c>
      <c r="AW112" s="67">
        <f>+MIR_2020!AZ120</f>
        <v>0</v>
      </c>
      <c r="AX112" s="69" t="str">
        <f ca="1">+IF(MIR_2020!BA120="","-",IF(AZ112="No aplica","-",IF(MIR_2020!BA120="Sin avance","Sin avance",IF(MIR_2020!BA120&lt;&gt;"Sin avance",IFERROR(_xlfn.FORMULATEXT(MIR_2020!BA120),CONCATENATE("=",MIR_2020!BA120)),"0"))))</f>
        <v>-</v>
      </c>
      <c r="AY112" s="67">
        <f>+MIR_2020!BB120</f>
        <v>0</v>
      </c>
      <c r="AZ112" s="67">
        <f>+MIR_2020!BC120</f>
        <v>0</v>
      </c>
      <c r="BA112" s="67">
        <f>+MIR_2020!BD120</f>
        <v>0</v>
      </c>
      <c r="BB112" s="77" t="str">
        <f>IF(MIR_2020!BE120="","-",MIR_2020!BE120)</f>
        <v>-</v>
      </c>
      <c r="BC112" s="67">
        <f>+MIR_2020!BF120</f>
        <v>0</v>
      </c>
      <c r="BD112" s="67" t="str">
        <f ca="1">+IF(MIR_2020!BG120="","-",IF(BF112="No aplica","-",IF(MIR_2020!BG120="Sin avance","Sin avance",IF(MIR_2020!BG120&lt;&gt;"Sin avance",IFERROR(_xlfn.FORMULATEXT(MIR_2020!BG120),CONCATENATE("=",MIR_2020!BG120)),"0"))))</f>
        <v>-</v>
      </c>
      <c r="BE112" s="67">
        <f>+MIR_2020!BH120</f>
        <v>0</v>
      </c>
      <c r="BF112" s="67">
        <f>+MIR_2020!BI120</f>
        <v>0</v>
      </c>
      <c r="BG112" s="67">
        <f>+MIR_2020!BJ120</f>
        <v>0</v>
      </c>
      <c r="BH112" s="77" t="str">
        <f>IF(MIR_2020!BK120="","-",MIR_2020!BK120)</f>
        <v>-</v>
      </c>
      <c r="BI112" s="67">
        <f>+MIR_2020!AH120</f>
        <v>0</v>
      </c>
      <c r="BJ112" s="70" t="str">
        <f ca="1">+IF(MIR_2020!AI120="","-",IF(BL112="No aplica","-",IF(MIR_2020!AI120="Sin avance","Sin avance",IF(MIR_2020!AI120&lt;&gt;"Sin avance",IFERROR(_xlfn.FORMULATEXT(MIR_2020!AI120),CONCATENATE("=",MIR_2020!AI120)),"-"))))</f>
        <v>-</v>
      </c>
      <c r="BK112" s="67">
        <f>+MIR_2020!AJ120</f>
        <v>0</v>
      </c>
      <c r="BL112" s="67">
        <f>+MIR_2020!AK120</f>
        <v>0</v>
      </c>
      <c r="BM112" s="67">
        <f>+MIR_2020!AL120</f>
        <v>0</v>
      </c>
      <c r="BN112" s="77" t="str">
        <f>IF(MIR_2020!AM120="","-",MIR_2020!AM120)</f>
        <v>-</v>
      </c>
      <c r="BO112" s="120" t="str">
        <f>IF(MIR_2020!BL120="","-",MIR_2020!BL120)</f>
        <v>-</v>
      </c>
      <c r="BP112" s="120" t="str">
        <f>IF(MIR_2020!BM120="","-",MIR_2020!BM120)</f>
        <v>-</v>
      </c>
      <c r="BQ112" s="120" t="str">
        <f>IF(MIR_2020!BN120="","-",MIR_2020!BN120)</f>
        <v>-</v>
      </c>
      <c r="BR112" s="120" t="str">
        <f>IF(MIR_2020!BO120="","-",MIR_2020!BO120)</f>
        <v>-</v>
      </c>
      <c r="BS112" s="73" t="str">
        <f>IF(MIR_2020!BP120="","-",MIR_2020!BP120)</f>
        <v>-</v>
      </c>
      <c r="BT112" s="120" t="str">
        <f>IF(MIR_2020!BR120="","-",MIR_2020!BR120)</f>
        <v>-</v>
      </c>
      <c r="BU112" s="120" t="str">
        <f>IF(MIR_2020!BS120="","-",MIR_2020!BS120)</f>
        <v>-</v>
      </c>
      <c r="BV112" s="73" t="str">
        <f>IF(MIR_2020!BT120="","-",MIR_2020!BT120)</f>
        <v>-</v>
      </c>
      <c r="BW112" s="73" t="str">
        <f>IF(MIR_2020!BU120="","-",MIR_2020!BU120)</f>
        <v>-</v>
      </c>
      <c r="BX112" s="73" t="str">
        <f>IF(MIR_2020!BV120="","-",MIR_2020!BV120)</f>
        <v>-</v>
      </c>
      <c r="BY112" s="73" t="str">
        <f>IF(MIR_2020!BW120="","-",MIR_2020!BW120)</f>
        <v>-</v>
      </c>
      <c r="BZ112" s="73" t="str">
        <f>IF(MIR_2020!BX120="","-",MIR_2020!BX120)</f>
        <v>-</v>
      </c>
      <c r="CA112" s="120" t="str">
        <f>IF(MIR_2020!BY120="","-",MIR_2020!BY120)</f>
        <v>-</v>
      </c>
      <c r="CB112" s="120" t="str">
        <f>IF(MIR_2020!BZ120="","-",MIR_2020!BZ120)</f>
        <v>-</v>
      </c>
      <c r="CC112" s="73" t="str">
        <f>IF(MIR_2020!CA120="","-",MIR_2020!CA120)</f>
        <v>-</v>
      </c>
      <c r="CD112" s="73" t="str">
        <f>IF(MIR_2020!CB120="","-",MIR_2020!CB120)</f>
        <v>-</v>
      </c>
      <c r="CE112" s="73" t="str">
        <f>IF(MIR_2020!CC120="","-",MIR_2020!CC120)</f>
        <v>-</v>
      </c>
      <c r="CF112" s="73" t="str">
        <f>IF(MIR_2020!CD120="","-",MIR_2020!CD120)</f>
        <v>-</v>
      </c>
      <c r="CG112" s="73" t="str">
        <f>IF(MIR_2020!CE120="","-",MIR_2020!CE120)</f>
        <v>-</v>
      </c>
      <c r="CH112" s="120" t="str">
        <f>IF(MIR_2020!CF120="","-",MIR_2020!CF120)</f>
        <v>-</v>
      </c>
      <c r="CI112" s="120" t="str">
        <f>IF(MIR_2020!CG120="","-",MIR_2020!CG120)</f>
        <v>-</v>
      </c>
      <c r="CJ112" s="73" t="str">
        <f>IF(MIR_2020!CH120="","-",MIR_2020!CH120)</f>
        <v>-</v>
      </c>
      <c r="CK112" s="73" t="str">
        <f>IF(MIR_2020!CI120="","-",MIR_2020!CI120)</f>
        <v>-</v>
      </c>
      <c r="CL112" s="73" t="str">
        <f>IF(MIR_2020!CJ120="","-",MIR_2020!CJ120)</f>
        <v>-</v>
      </c>
      <c r="CM112" s="73" t="str">
        <f>IF(MIR_2020!CK120="","-",MIR_2020!CK120)</f>
        <v>-</v>
      </c>
      <c r="CN112" s="73" t="str">
        <f>IF(MIR_2020!CL120="","-",MIR_2020!CL120)</f>
        <v>-</v>
      </c>
      <c r="CO112" s="120" t="str">
        <f>IF(MIR_2020!CM120="","-",MIR_2020!CM120)</f>
        <v>-</v>
      </c>
      <c r="CP112" s="120" t="str">
        <f>IF(MIR_2020!CN120="","-",MIR_2020!CN120)</f>
        <v>-</v>
      </c>
      <c r="CQ112" s="73" t="str">
        <f>IF(MIR_2020!CO120="","-",MIR_2020!CO120)</f>
        <v>-</v>
      </c>
      <c r="CR112" s="73" t="str">
        <f>IF(MIR_2020!CP120="","-",MIR_2020!CP120)</f>
        <v>-</v>
      </c>
      <c r="CS112" s="73" t="str">
        <f>IF(MIR_2020!CQ120="","-",MIR_2020!CQ120)</f>
        <v>-</v>
      </c>
      <c r="CT112" s="73" t="str">
        <f>IF(MIR_2020!CR120="","-",MIR_2020!CR120)</f>
        <v>-</v>
      </c>
      <c r="CU112" s="73" t="str">
        <f>IF(MIR_2020!CS120="","-",MIR_2020!CS120)</f>
        <v>-</v>
      </c>
    </row>
    <row r="113" spans="1:99" s="67" customFormat="1" ht="12.75" x14ac:dyDescent="0.3">
      <c r="A113" s="66">
        <f>+VLOOKUP($D113,Catálogos!$A$14:$E$40,5,0)</f>
        <v>2</v>
      </c>
      <c r="B113" s="68" t="str">
        <f>+VLOOKUP(D113,Catálogos!$A$14:$C$40,3,FALSE)</f>
        <v>Promover el pleno ejercicio de los derechos de acceso a la información pública y de protección de datos personales, así como la transparencia y apertura de las instituciones públicas.</v>
      </c>
      <c r="C113" s="68" t="str">
        <f>+VLOOKUP(D113,Catálogos!$A$14:$F$40,6,FALSE)</f>
        <v>Presidencia</v>
      </c>
      <c r="D113" s="67" t="str">
        <f>+MID(MIR_2020!$D$6,1,3)</f>
        <v>170</v>
      </c>
      <c r="E113" s="68" t="str">
        <f>+MID(MIR_2020!$D$6,7,150)</f>
        <v>Dirección General de Comunicación Social y Difusión</v>
      </c>
      <c r="F113" s="67" t="str">
        <f>IF(MIR_2020!B121=0,F112,MIR_2020!B121)</f>
        <v>GOA09</v>
      </c>
      <c r="G113" s="67" t="str">
        <f>IF(MIR_2020!C121=0,G112,MIR_2020!C121)</f>
        <v>Actividad</v>
      </c>
      <c r="H113" s="68" t="str">
        <f>IF(MIR_2020!D121="",H112,MIR_2020!D121)</f>
        <v>2.2 Aplicación de una encuesta institucional de diagnóstico de los instrumentos de comunicación interna y el impacto de sus mensajes entre el personal del Instituto.</v>
      </c>
      <c r="I113" s="68">
        <f>+MIR_2020!E121</f>
        <v>0</v>
      </c>
      <c r="J113" s="68">
        <f>+MIR_2020!F121</f>
        <v>0</v>
      </c>
      <c r="K113" s="68">
        <f>+MIR_2020!G121</f>
        <v>0</v>
      </c>
      <c r="L113" s="68">
        <f>+MIR_2020!H121</f>
        <v>0</v>
      </c>
      <c r="M113" s="68">
        <f>+MIR_2020!I121</f>
        <v>0</v>
      </c>
      <c r="N113" s="68">
        <f>+MIR_2020!J121</f>
        <v>0</v>
      </c>
      <c r="O113" s="68">
        <f>+MIR_2020!K121</f>
        <v>0</v>
      </c>
      <c r="P113" s="68">
        <f>+MIR_2020!L121</f>
        <v>0</v>
      </c>
      <c r="Q113" s="68">
        <f>+MIR_2020!M121</f>
        <v>0</v>
      </c>
      <c r="R113" s="68">
        <f>+MIR_2020!N121</f>
        <v>0</v>
      </c>
      <c r="S113" s="68">
        <f>+MIR_2020!O121</f>
        <v>0</v>
      </c>
      <c r="T113" s="68">
        <f>+MIR_2020!P121</f>
        <v>0</v>
      </c>
      <c r="U113" s="68">
        <f>+MIR_2020!Q121</f>
        <v>0</v>
      </c>
      <c r="V113" s="68" t="str">
        <f>IF(MIR_2020!R121=0,V112,MIR_2020!R121)</f>
        <v>Anual</v>
      </c>
      <c r="W113" s="68" t="str">
        <f>IF(MIR_2020!S121=0,W112,MIR_2020!S121)</f>
        <v>Porcentaje</v>
      </c>
      <c r="X113" s="68">
        <f>+MIR_2020!V121</f>
        <v>0</v>
      </c>
      <c r="Y113" s="68">
        <f>+MIR_2020!W121</f>
        <v>0</v>
      </c>
      <c r="Z113" s="68">
        <f>+MIR_2020!X121</f>
        <v>0</v>
      </c>
      <c r="AA113" s="68" t="str">
        <f>IF(AND(MIR_2020!Y121="",H113=H112),AA112,MIR_2020!Y121)</f>
        <v>Los resultados de la encuesta son obtenidos en tiempo y forma.</v>
      </c>
      <c r="AB113" s="68">
        <f>+MIR_2020!Z121</f>
        <v>0</v>
      </c>
      <c r="AC113" s="68">
        <f>+MIR_2020!AA121</f>
        <v>0</v>
      </c>
      <c r="AD113" s="68">
        <f>+MIR_2020!AB121</f>
        <v>0</v>
      </c>
      <c r="AE113" s="76">
        <f>+MIR_2020!AC121</f>
        <v>0</v>
      </c>
      <c r="AF113" s="76">
        <f>+MIR_2020!AD121</f>
        <v>0</v>
      </c>
      <c r="AG113" s="67">
        <f>+MIR_2020!AE121</f>
        <v>0</v>
      </c>
      <c r="AH113" s="67">
        <f>+MIR_2020!AF121</f>
        <v>0</v>
      </c>
      <c r="AI113" s="67">
        <f>+MIR_2020!AG121</f>
        <v>0</v>
      </c>
      <c r="AJ113" s="67">
        <f>+MIR_2020!AH121</f>
        <v>0</v>
      </c>
      <c r="AK113" s="67">
        <f>+MIR_2020!AN121</f>
        <v>0</v>
      </c>
      <c r="AL113" s="67" t="str">
        <f ca="1">IF(MIR_2020!AO121="","-",IF(AN113="No aplica","-",IF(MIR_2020!AO121="Sin avance","Sin avance",IF(MIR_2020!AO121&lt;&gt;"Sin avance",IFERROR(_xlfn.FORMULATEXT(MIR_2020!AO121),CONCATENATE("=",MIR_2020!AO121)),"0"))))</f>
        <v>-</v>
      </c>
      <c r="AM113" s="67">
        <f>+MIR_2020!AP121</f>
        <v>0</v>
      </c>
      <c r="AN113" s="67">
        <f>+MIR_2020!AQ121</f>
        <v>0</v>
      </c>
      <c r="AO113" s="67">
        <f>+MIR_2020!AR121</f>
        <v>0</v>
      </c>
      <c r="AP113" s="77" t="str">
        <f>IF(MIR_2020!AS121="","-",MIR_2020!AS121)</f>
        <v>-</v>
      </c>
      <c r="AQ113" s="67">
        <f>+MIR_2020!AT121</f>
        <v>0</v>
      </c>
      <c r="AR113" s="67" t="str">
        <f ca="1">+IF(MIR_2020!AU121="","-",IF(AT113="No aplica","-",IF(MIR_2020!AU121="Sin avance","Sin avance",IF(MIR_2020!AU121&lt;&gt;"Sin avance",IFERROR(_xlfn.FORMULATEXT(MIR_2020!AU121),CONCATENATE("=",MIR_2020!AU121)),"0"))))</f>
        <v>-</v>
      </c>
      <c r="AS113" s="67">
        <f>+MIR_2020!AV121</f>
        <v>0</v>
      </c>
      <c r="AT113" s="67">
        <f>+MIR_2020!AW121</f>
        <v>0</v>
      </c>
      <c r="AU113" s="67">
        <f>+MIR_2020!AX121</f>
        <v>0</v>
      </c>
      <c r="AV113" s="77" t="str">
        <f>IF(MIR_2020!AY121="","-",MIR_2020!AY121)</f>
        <v>-</v>
      </c>
      <c r="AW113" s="67">
        <f>+MIR_2020!AZ121</f>
        <v>0</v>
      </c>
      <c r="AX113" s="69" t="str">
        <f ca="1">+IF(MIR_2020!BA121="","-",IF(AZ113="No aplica","-",IF(MIR_2020!BA121="Sin avance","Sin avance",IF(MIR_2020!BA121&lt;&gt;"Sin avance",IFERROR(_xlfn.FORMULATEXT(MIR_2020!BA121),CONCATENATE("=",MIR_2020!BA121)),"0"))))</f>
        <v>-</v>
      </c>
      <c r="AY113" s="67">
        <f>+MIR_2020!BB121</f>
        <v>0</v>
      </c>
      <c r="AZ113" s="67">
        <f>+MIR_2020!BC121</f>
        <v>0</v>
      </c>
      <c r="BA113" s="67">
        <f>+MIR_2020!BD121</f>
        <v>0</v>
      </c>
      <c r="BB113" s="77" t="str">
        <f>IF(MIR_2020!BE121="","-",MIR_2020!BE121)</f>
        <v>-</v>
      </c>
      <c r="BC113" s="67">
        <f>+MIR_2020!BF121</f>
        <v>0</v>
      </c>
      <c r="BD113" s="67" t="str">
        <f ca="1">+IF(MIR_2020!BG121="","-",IF(BF113="No aplica","-",IF(MIR_2020!BG121="Sin avance","Sin avance",IF(MIR_2020!BG121&lt;&gt;"Sin avance",IFERROR(_xlfn.FORMULATEXT(MIR_2020!BG121),CONCATENATE("=",MIR_2020!BG121)),"0"))))</f>
        <v>-</v>
      </c>
      <c r="BE113" s="67">
        <f>+MIR_2020!BH121</f>
        <v>0</v>
      </c>
      <c r="BF113" s="67">
        <f>+MIR_2020!BI121</f>
        <v>0</v>
      </c>
      <c r="BG113" s="67">
        <f>+MIR_2020!BJ121</f>
        <v>0</v>
      </c>
      <c r="BH113" s="77" t="str">
        <f>IF(MIR_2020!BK121="","-",MIR_2020!BK121)</f>
        <v>-</v>
      </c>
      <c r="BI113" s="67">
        <f>+MIR_2020!AH121</f>
        <v>0</v>
      </c>
      <c r="BJ113" s="70" t="str">
        <f ca="1">+IF(MIR_2020!AI121="","-",IF(BL113="No aplica","-",IF(MIR_2020!AI121="Sin avance","Sin avance",IF(MIR_2020!AI121&lt;&gt;"Sin avance",IFERROR(_xlfn.FORMULATEXT(MIR_2020!AI121),CONCATENATE("=",MIR_2020!AI121)),"-"))))</f>
        <v>-</v>
      </c>
      <c r="BK113" s="67">
        <f>+MIR_2020!AJ121</f>
        <v>0</v>
      </c>
      <c r="BL113" s="67">
        <f>+MIR_2020!AK121</f>
        <v>0</v>
      </c>
      <c r="BM113" s="67">
        <f>+MIR_2020!AL121</f>
        <v>0</v>
      </c>
      <c r="BN113" s="77" t="str">
        <f>IF(MIR_2020!AM121="","-",MIR_2020!AM121)</f>
        <v>-</v>
      </c>
      <c r="BO113" s="120" t="str">
        <f>IF(MIR_2020!BL121="","-",MIR_2020!BL121)</f>
        <v>-</v>
      </c>
      <c r="BP113" s="120" t="str">
        <f>IF(MIR_2020!BM121="","-",MIR_2020!BM121)</f>
        <v>-</v>
      </c>
      <c r="BQ113" s="120" t="str">
        <f>IF(MIR_2020!BN121="","-",MIR_2020!BN121)</f>
        <v>-</v>
      </c>
      <c r="BR113" s="120" t="str">
        <f>IF(MIR_2020!BO121="","-",MIR_2020!BO121)</f>
        <v>-</v>
      </c>
      <c r="BS113" s="73" t="str">
        <f>IF(MIR_2020!BP121="","-",MIR_2020!BP121)</f>
        <v>-</v>
      </c>
      <c r="BT113" s="120" t="str">
        <f>IF(MIR_2020!BR121="","-",MIR_2020!BR121)</f>
        <v>-</v>
      </c>
      <c r="BU113" s="120" t="str">
        <f>IF(MIR_2020!BS121="","-",MIR_2020!BS121)</f>
        <v>-</v>
      </c>
      <c r="BV113" s="73" t="str">
        <f>IF(MIR_2020!BT121="","-",MIR_2020!BT121)</f>
        <v>-</v>
      </c>
      <c r="BW113" s="73" t="str">
        <f>IF(MIR_2020!BU121="","-",MIR_2020!BU121)</f>
        <v>-</v>
      </c>
      <c r="BX113" s="73" t="str">
        <f>IF(MIR_2020!BV121="","-",MIR_2020!BV121)</f>
        <v>-</v>
      </c>
      <c r="BY113" s="73" t="str">
        <f>IF(MIR_2020!BW121="","-",MIR_2020!BW121)</f>
        <v>-</v>
      </c>
      <c r="BZ113" s="73" t="str">
        <f>IF(MIR_2020!BX121="","-",MIR_2020!BX121)</f>
        <v>-</v>
      </c>
      <c r="CA113" s="120" t="str">
        <f>IF(MIR_2020!BY121="","-",MIR_2020!BY121)</f>
        <v>-</v>
      </c>
      <c r="CB113" s="120" t="str">
        <f>IF(MIR_2020!BZ121="","-",MIR_2020!BZ121)</f>
        <v>-</v>
      </c>
      <c r="CC113" s="73" t="str">
        <f>IF(MIR_2020!CA121="","-",MIR_2020!CA121)</f>
        <v>-</v>
      </c>
      <c r="CD113" s="73" t="str">
        <f>IF(MIR_2020!CB121="","-",MIR_2020!CB121)</f>
        <v>-</v>
      </c>
      <c r="CE113" s="73" t="str">
        <f>IF(MIR_2020!CC121="","-",MIR_2020!CC121)</f>
        <v>-</v>
      </c>
      <c r="CF113" s="73" t="str">
        <f>IF(MIR_2020!CD121="","-",MIR_2020!CD121)</f>
        <v>-</v>
      </c>
      <c r="CG113" s="73" t="str">
        <f>IF(MIR_2020!CE121="","-",MIR_2020!CE121)</f>
        <v>-</v>
      </c>
      <c r="CH113" s="120" t="str">
        <f>IF(MIR_2020!CF121="","-",MIR_2020!CF121)</f>
        <v>-</v>
      </c>
      <c r="CI113" s="120" t="str">
        <f>IF(MIR_2020!CG121="","-",MIR_2020!CG121)</f>
        <v>-</v>
      </c>
      <c r="CJ113" s="73" t="str">
        <f>IF(MIR_2020!CH121="","-",MIR_2020!CH121)</f>
        <v>-</v>
      </c>
      <c r="CK113" s="73" t="str">
        <f>IF(MIR_2020!CI121="","-",MIR_2020!CI121)</f>
        <v>-</v>
      </c>
      <c r="CL113" s="73" t="str">
        <f>IF(MIR_2020!CJ121="","-",MIR_2020!CJ121)</f>
        <v>-</v>
      </c>
      <c r="CM113" s="73" t="str">
        <f>IF(MIR_2020!CK121="","-",MIR_2020!CK121)</f>
        <v>-</v>
      </c>
      <c r="CN113" s="73" t="str">
        <f>IF(MIR_2020!CL121="","-",MIR_2020!CL121)</f>
        <v>-</v>
      </c>
      <c r="CO113" s="120" t="str">
        <f>IF(MIR_2020!CM121="","-",MIR_2020!CM121)</f>
        <v>-</v>
      </c>
      <c r="CP113" s="120" t="str">
        <f>IF(MIR_2020!CN121="","-",MIR_2020!CN121)</f>
        <v>-</v>
      </c>
      <c r="CQ113" s="73" t="str">
        <f>IF(MIR_2020!CO121="","-",MIR_2020!CO121)</f>
        <v>-</v>
      </c>
      <c r="CR113" s="73" t="str">
        <f>IF(MIR_2020!CP121="","-",MIR_2020!CP121)</f>
        <v>-</v>
      </c>
      <c r="CS113" s="73" t="str">
        <f>IF(MIR_2020!CQ121="","-",MIR_2020!CQ121)</f>
        <v>-</v>
      </c>
      <c r="CT113" s="73" t="str">
        <f>IF(MIR_2020!CR121="","-",MIR_2020!CR121)</f>
        <v>-</v>
      </c>
      <c r="CU113" s="73" t="str">
        <f>IF(MIR_2020!CS121="","-",MIR_2020!CS121)</f>
        <v>-</v>
      </c>
    </row>
    <row r="114" spans="1:99" s="67" customFormat="1" ht="12.75" x14ac:dyDescent="0.3">
      <c r="A114" s="66">
        <f>+VLOOKUP($D114,Catálogos!$A$14:$E$40,5,0)</f>
        <v>2</v>
      </c>
      <c r="B114" s="68" t="str">
        <f>+VLOOKUP(D114,Catálogos!$A$14:$C$40,3,FALSE)</f>
        <v>Promover el pleno ejercicio de los derechos de acceso a la información pública y de protección de datos personales, así como la transparencia y apertura de las instituciones públicas.</v>
      </c>
      <c r="C114" s="68" t="str">
        <f>+VLOOKUP(D114,Catálogos!$A$14:$F$40,6,FALSE)</f>
        <v>Presidencia</v>
      </c>
      <c r="D114" s="67" t="str">
        <f>+MID(MIR_2020!$D$6,1,3)</f>
        <v>170</v>
      </c>
      <c r="E114" s="68" t="str">
        <f>+MID(MIR_2020!$D$6,7,150)</f>
        <v>Dirección General de Comunicación Social y Difusión</v>
      </c>
      <c r="F114" s="67" t="str">
        <f>IF(MIR_2020!B122=0,F113,MIR_2020!B122)</f>
        <v>GOA09</v>
      </c>
      <c r="G114" s="67" t="str">
        <f>IF(MIR_2020!C122=0,G113,MIR_2020!C122)</f>
        <v>Actividad</v>
      </c>
      <c r="H114" s="68" t="str">
        <f>IF(MIR_2020!D122="",H113,MIR_2020!D122)</f>
        <v>2.2 Aplicación de una encuesta institucional de diagnóstico de los instrumentos de comunicación interna y el impacto de sus mensajes entre el personal del Instituto.</v>
      </c>
      <c r="I114" s="68">
        <f>+MIR_2020!E122</f>
        <v>0</v>
      </c>
      <c r="J114" s="68">
        <f>+MIR_2020!F122</f>
        <v>0</v>
      </c>
      <c r="K114" s="68">
        <f>+MIR_2020!G122</f>
        <v>0</v>
      </c>
      <c r="L114" s="68">
        <f>+MIR_2020!H122</f>
        <v>0</v>
      </c>
      <c r="M114" s="68">
        <f>+MIR_2020!I122</f>
        <v>0</v>
      </c>
      <c r="N114" s="68">
        <f>+MIR_2020!J122</f>
        <v>0</v>
      </c>
      <c r="O114" s="68">
        <f>+MIR_2020!K122</f>
        <v>0</v>
      </c>
      <c r="P114" s="68">
        <f>+MIR_2020!L122</f>
        <v>0</v>
      </c>
      <c r="Q114" s="68">
        <f>+MIR_2020!M122</f>
        <v>0</v>
      </c>
      <c r="R114" s="68">
        <f>+MIR_2020!N122</f>
        <v>0</v>
      </c>
      <c r="S114" s="68">
        <f>+MIR_2020!O122</f>
        <v>0</v>
      </c>
      <c r="T114" s="68">
        <f>+MIR_2020!P122</f>
        <v>0</v>
      </c>
      <c r="U114" s="68">
        <f>+MIR_2020!Q122</f>
        <v>0</v>
      </c>
      <c r="V114" s="68" t="str">
        <f>IF(MIR_2020!R122=0,V113,MIR_2020!R122)</f>
        <v>Anual</v>
      </c>
      <c r="W114" s="68" t="str">
        <f>IF(MIR_2020!S122=0,W113,MIR_2020!S122)</f>
        <v>Porcentaje</v>
      </c>
      <c r="X114" s="68">
        <f>+MIR_2020!V122</f>
        <v>0</v>
      </c>
      <c r="Y114" s="68">
        <f>+MIR_2020!W122</f>
        <v>0</v>
      </c>
      <c r="Z114" s="68">
        <f>+MIR_2020!X122</f>
        <v>0</v>
      </c>
      <c r="AA114" s="68" t="str">
        <f>IF(AND(MIR_2020!Y122="",H114=H113),AA113,MIR_2020!Y122)</f>
        <v>Los resultados de la encuesta son obtenidos en tiempo y forma.</v>
      </c>
      <c r="AB114" s="68">
        <f>+MIR_2020!Z122</f>
        <v>0</v>
      </c>
      <c r="AC114" s="68">
        <f>+MIR_2020!AA122</f>
        <v>0</v>
      </c>
      <c r="AD114" s="68">
        <f>+MIR_2020!AB122</f>
        <v>0</v>
      </c>
      <c r="AE114" s="76">
        <f>+MIR_2020!AC122</f>
        <v>0</v>
      </c>
      <c r="AF114" s="76">
        <f>+MIR_2020!AD122</f>
        <v>0</v>
      </c>
      <c r="AG114" s="67">
        <f>+MIR_2020!AE122</f>
        <v>0</v>
      </c>
      <c r="AH114" s="67">
        <f>+MIR_2020!AF122</f>
        <v>0</v>
      </c>
      <c r="AI114" s="67">
        <f>+MIR_2020!AG122</f>
        <v>0</v>
      </c>
      <c r="AJ114" s="67">
        <f>+MIR_2020!AH122</f>
        <v>0</v>
      </c>
      <c r="AK114" s="67">
        <f>+MIR_2020!AN122</f>
        <v>0</v>
      </c>
      <c r="AL114" s="67" t="str">
        <f ca="1">IF(MIR_2020!AO122="","-",IF(AN114="No aplica","-",IF(MIR_2020!AO122="Sin avance","Sin avance",IF(MIR_2020!AO122&lt;&gt;"Sin avance",IFERROR(_xlfn.FORMULATEXT(MIR_2020!AO122),CONCATENATE("=",MIR_2020!AO122)),"0"))))</f>
        <v>-</v>
      </c>
      <c r="AM114" s="67">
        <f>+MIR_2020!AP122</f>
        <v>0</v>
      </c>
      <c r="AN114" s="67">
        <f>+MIR_2020!AQ122</f>
        <v>0</v>
      </c>
      <c r="AO114" s="67">
        <f>+MIR_2020!AR122</f>
        <v>0</v>
      </c>
      <c r="AP114" s="77" t="str">
        <f>IF(MIR_2020!AS122="","-",MIR_2020!AS122)</f>
        <v>-</v>
      </c>
      <c r="AQ114" s="67">
        <f>+MIR_2020!AT122</f>
        <v>0</v>
      </c>
      <c r="AR114" s="67" t="str">
        <f ca="1">+IF(MIR_2020!AU122="","-",IF(AT114="No aplica","-",IF(MIR_2020!AU122="Sin avance","Sin avance",IF(MIR_2020!AU122&lt;&gt;"Sin avance",IFERROR(_xlfn.FORMULATEXT(MIR_2020!AU122),CONCATENATE("=",MIR_2020!AU122)),"0"))))</f>
        <v>-</v>
      </c>
      <c r="AS114" s="67">
        <f>+MIR_2020!AV122</f>
        <v>0</v>
      </c>
      <c r="AT114" s="67">
        <f>+MIR_2020!AW122</f>
        <v>0</v>
      </c>
      <c r="AU114" s="67">
        <f>+MIR_2020!AX122</f>
        <v>0</v>
      </c>
      <c r="AV114" s="77" t="str">
        <f>IF(MIR_2020!AY122="","-",MIR_2020!AY122)</f>
        <v>-</v>
      </c>
      <c r="AW114" s="67">
        <f>+MIR_2020!AZ122</f>
        <v>0</v>
      </c>
      <c r="AX114" s="69" t="str">
        <f ca="1">+IF(MIR_2020!BA122="","-",IF(AZ114="No aplica","-",IF(MIR_2020!BA122="Sin avance","Sin avance",IF(MIR_2020!BA122&lt;&gt;"Sin avance",IFERROR(_xlfn.FORMULATEXT(MIR_2020!BA122),CONCATENATE("=",MIR_2020!BA122)),"0"))))</f>
        <v>-</v>
      </c>
      <c r="AY114" s="67">
        <f>+MIR_2020!BB122</f>
        <v>0</v>
      </c>
      <c r="AZ114" s="67">
        <f>+MIR_2020!BC122</f>
        <v>0</v>
      </c>
      <c r="BA114" s="67">
        <f>+MIR_2020!BD122</f>
        <v>0</v>
      </c>
      <c r="BB114" s="77" t="str">
        <f>IF(MIR_2020!BE122="","-",MIR_2020!BE122)</f>
        <v>-</v>
      </c>
      <c r="BC114" s="67">
        <f>+MIR_2020!BF122</f>
        <v>0</v>
      </c>
      <c r="BD114" s="67" t="str">
        <f ca="1">+IF(MIR_2020!BG122="","-",IF(BF114="No aplica","-",IF(MIR_2020!BG122="Sin avance","Sin avance",IF(MIR_2020!BG122&lt;&gt;"Sin avance",IFERROR(_xlfn.FORMULATEXT(MIR_2020!BG122),CONCATENATE("=",MIR_2020!BG122)),"0"))))</f>
        <v>-</v>
      </c>
      <c r="BE114" s="67">
        <f>+MIR_2020!BH122</f>
        <v>0</v>
      </c>
      <c r="BF114" s="67">
        <f>+MIR_2020!BI122</f>
        <v>0</v>
      </c>
      <c r="BG114" s="67">
        <f>+MIR_2020!BJ122</f>
        <v>0</v>
      </c>
      <c r="BH114" s="77" t="str">
        <f>IF(MIR_2020!BK122="","-",MIR_2020!BK122)</f>
        <v>-</v>
      </c>
      <c r="BI114" s="67">
        <f>+MIR_2020!AH122</f>
        <v>0</v>
      </c>
      <c r="BJ114" s="70" t="str">
        <f ca="1">+IF(MIR_2020!AI122="","-",IF(BL114="No aplica","-",IF(MIR_2020!AI122="Sin avance","Sin avance",IF(MIR_2020!AI122&lt;&gt;"Sin avance",IFERROR(_xlfn.FORMULATEXT(MIR_2020!AI122),CONCATENATE("=",MIR_2020!AI122)),"-"))))</f>
        <v>-</v>
      </c>
      <c r="BK114" s="67">
        <f>+MIR_2020!AJ122</f>
        <v>0</v>
      </c>
      <c r="BL114" s="67">
        <f>+MIR_2020!AK122</f>
        <v>0</v>
      </c>
      <c r="BM114" s="67">
        <f>+MIR_2020!AL122</f>
        <v>0</v>
      </c>
      <c r="BN114" s="77" t="str">
        <f>IF(MIR_2020!AM122="","-",MIR_2020!AM122)</f>
        <v>-</v>
      </c>
      <c r="BO114" s="120" t="str">
        <f>IF(MIR_2020!BL122="","-",MIR_2020!BL122)</f>
        <v>-</v>
      </c>
      <c r="BP114" s="120" t="str">
        <f>IF(MIR_2020!BM122="","-",MIR_2020!BM122)</f>
        <v>-</v>
      </c>
      <c r="BQ114" s="120" t="str">
        <f>IF(MIR_2020!BN122="","-",MIR_2020!BN122)</f>
        <v>-</v>
      </c>
      <c r="BR114" s="120" t="str">
        <f>IF(MIR_2020!BO122="","-",MIR_2020!BO122)</f>
        <v>-</v>
      </c>
      <c r="BS114" s="73" t="str">
        <f>IF(MIR_2020!BP122="","-",MIR_2020!BP122)</f>
        <v>-</v>
      </c>
      <c r="BT114" s="120" t="str">
        <f>IF(MIR_2020!BR122="","-",MIR_2020!BR122)</f>
        <v>-</v>
      </c>
      <c r="BU114" s="120" t="str">
        <f>IF(MIR_2020!BS122="","-",MIR_2020!BS122)</f>
        <v>-</v>
      </c>
      <c r="BV114" s="73" t="str">
        <f>IF(MIR_2020!BT122="","-",MIR_2020!BT122)</f>
        <v>-</v>
      </c>
      <c r="BW114" s="73" t="str">
        <f>IF(MIR_2020!BU122="","-",MIR_2020!BU122)</f>
        <v>-</v>
      </c>
      <c r="BX114" s="73" t="str">
        <f>IF(MIR_2020!BV122="","-",MIR_2020!BV122)</f>
        <v>-</v>
      </c>
      <c r="BY114" s="73" t="str">
        <f>IF(MIR_2020!BW122="","-",MIR_2020!BW122)</f>
        <v>-</v>
      </c>
      <c r="BZ114" s="73" t="str">
        <f>IF(MIR_2020!BX122="","-",MIR_2020!BX122)</f>
        <v>-</v>
      </c>
      <c r="CA114" s="120" t="str">
        <f>IF(MIR_2020!BY122="","-",MIR_2020!BY122)</f>
        <v>-</v>
      </c>
      <c r="CB114" s="120" t="str">
        <f>IF(MIR_2020!BZ122="","-",MIR_2020!BZ122)</f>
        <v>-</v>
      </c>
      <c r="CC114" s="73" t="str">
        <f>IF(MIR_2020!CA122="","-",MIR_2020!CA122)</f>
        <v>-</v>
      </c>
      <c r="CD114" s="73" t="str">
        <f>IF(MIR_2020!CB122="","-",MIR_2020!CB122)</f>
        <v>-</v>
      </c>
      <c r="CE114" s="73" t="str">
        <f>IF(MIR_2020!CC122="","-",MIR_2020!CC122)</f>
        <v>-</v>
      </c>
      <c r="CF114" s="73" t="str">
        <f>IF(MIR_2020!CD122="","-",MIR_2020!CD122)</f>
        <v>-</v>
      </c>
      <c r="CG114" s="73" t="str">
        <f>IF(MIR_2020!CE122="","-",MIR_2020!CE122)</f>
        <v>-</v>
      </c>
      <c r="CH114" s="120" t="str">
        <f>IF(MIR_2020!CF122="","-",MIR_2020!CF122)</f>
        <v>-</v>
      </c>
      <c r="CI114" s="120" t="str">
        <f>IF(MIR_2020!CG122="","-",MIR_2020!CG122)</f>
        <v>-</v>
      </c>
      <c r="CJ114" s="73" t="str">
        <f>IF(MIR_2020!CH122="","-",MIR_2020!CH122)</f>
        <v>-</v>
      </c>
      <c r="CK114" s="73" t="str">
        <f>IF(MIR_2020!CI122="","-",MIR_2020!CI122)</f>
        <v>-</v>
      </c>
      <c r="CL114" s="73" t="str">
        <f>IF(MIR_2020!CJ122="","-",MIR_2020!CJ122)</f>
        <v>-</v>
      </c>
      <c r="CM114" s="73" t="str">
        <f>IF(MIR_2020!CK122="","-",MIR_2020!CK122)</f>
        <v>-</v>
      </c>
      <c r="CN114" s="73" t="str">
        <f>IF(MIR_2020!CL122="","-",MIR_2020!CL122)</f>
        <v>-</v>
      </c>
      <c r="CO114" s="120" t="str">
        <f>IF(MIR_2020!CM122="","-",MIR_2020!CM122)</f>
        <v>-</v>
      </c>
      <c r="CP114" s="120" t="str">
        <f>IF(MIR_2020!CN122="","-",MIR_2020!CN122)</f>
        <v>-</v>
      </c>
      <c r="CQ114" s="73" t="str">
        <f>IF(MIR_2020!CO122="","-",MIR_2020!CO122)</f>
        <v>-</v>
      </c>
      <c r="CR114" s="73" t="str">
        <f>IF(MIR_2020!CP122="","-",MIR_2020!CP122)</f>
        <v>-</v>
      </c>
      <c r="CS114" s="73" t="str">
        <f>IF(MIR_2020!CQ122="","-",MIR_2020!CQ122)</f>
        <v>-</v>
      </c>
      <c r="CT114" s="73" t="str">
        <f>IF(MIR_2020!CR122="","-",MIR_2020!CR122)</f>
        <v>-</v>
      </c>
      <c r="CU114" s="73" t="str">
        <f>IF(MIR_2020!CS122="","-",MIR_2020!CS122)</f>
        <v>-</v>
      </c>
    </row>
    <row r="115" spans="1:99" s="67" customFormat="1" ht="12.75" x14ac:dyDescent="0.3">
      <c r="A115" s="66">
        <f>+VLOOKUP($D115,Catálogos!$A$14:$E$40,5,0)</f>
        <v>2</v>
      </c>
      <c r="B115" s="68" t="str">
        <f>+VLOOKUP(D115,Catálogos!$A$14:$C$40,3,FALSE)</f>
        <v>Promover el pleno ejercicio de los derechos de acceso a la información pública y de protección de datos personales, así como la transparencia y apertura de las instituciones públicas.</v>
      </c>
      <c r="C115" s="68" t="str">
        <f>+VLOOKUP(D115,Catálogos!$A$14:$F$40,6,FALSE)</f>
        <v>Presidencia</v>
      </c>
      <c r="D115" s="67" t="str">
        <f>+MID(MIR_2020!$D$6,1,3)</f>
        <v>170</v>
      </c>
      <c r="E115" s="68" t="str">
        <f>+MID(MIR_2020!$D$6,7,150)</f>
        <v>Dirección General de Comunicación Social y Difusión</v>
      </c>
      <c r="F115" s="67" t="str">
        <f>IF(MIR_2020!B123=0,F114,MIR_2020!B123)</f>
        <v>GOA09</v>
      </c>
      <c r="G115" s="67" t="str">
        <f>IF(MIR_2020!C123=0,G114,MIR_2020!C123)</f>
        <v>Actividad</v>
      </c>
      <c r="H115" s="68" t="str">
        <f>IF(MIR_2020!D123="",H114,MIR_2020!D123)</f>
        <v>2.2 Aplicación de una encuesta institucional de diagnóstico de los instrumentos de comunicación interna y el impacto de sus mensajes entre el personal del Instituto.</v>
      </c>
      <c r="I115" s="68">
        <f>+MIR_2020!E123</f>
        <v>0</v>
      </c>
      <c r="J115" s="68">
        <f>+MIR_2020!F123</f>
        <v>0</v>
      </c>
      <c r="K115" s="68">
        <f>+MIR_2020!G123</f>
        <v>0</v>
      </c>
      <c r="L115" s="68">
        <f>+MIR_2020!H123</f>
        <v>0</v>
      </c>
      <c r="M115" s="68">
        <f>+MIR_2020!I123</f>
        <v>0</v>
      </c>
      <c r="N115" s="68">
        <f>+MIR_2020!J123</f>
        <v>0</v>
      </c>
      <c r="O115" s="68">
        <f>+MIR_2020!K123</f>
        <v>0</v>
      </c>
      <c r="P115" s="68">
        <f>+MIR_2020!L123</f>
        <v>0</v>
      </c>
      <c r="Q115" s="68">
        <f>+MIR_2020!M123</f>
        <v>0</v>
      </c>
      <c r="R115" s="68">
        <f>+MIR_2020!N123</f>
        <v>0</v>
      </c>
      <c r="S115" s="68">
        <f>+MIR_2020!O123</f>
        <v>0</v>
      </c>
      <c r="T115" s="68">
        <f>+MIR_2020!P123</f>
        <v>0</v>
      </c>
      <c r="U115" s="68">
        <f>+MIR_2020!Q123</f>
        <v>0</v>
      </c>
      <c r="V115" s="68" t="str">
        <f>IF(MIR_2020!R123=0,V114,MIR_2020!R123)</f>
        <v>Anual</v>
      </c>
      <c r="W115" s="68" t="str">
        <f>IF(MIR_2020!S123=0,W114,MIR_2020!S123)</f>
        <v>Porcentaje</v>
      </c>
      <c r="X115" s="68">
        <f>+MIR_2020!V123</f>
        <v>0</v>
      </c>
      <c r="Y115" s="68">
        <f>+MIR_2020!W123</f>
        <v>0</v>
      </c>
      <c r="Z115" s="68">
        <f>+MIR_2020!X123</f>
        <v>0</v>
      </c>
      <c r="AA115" s="68" t="str">
        <f>IF(AND(MIR_2020!Y123="",H115=H114),AA114,MIR_2020!Y123)</f>
        <v>Los resultados de la encuesta son obtenidos en tiempo y forma.</v>
      </c>
      <c r="AB115" s="68">
        <f>+MIR_2020!Z123</f>
        <v>0</v>
      </c>
      <c r="AC115" s="68">
        <f>+MIR_2020!AA123</f>
        <v>0</v>
      </c>
      <c r="AD115" s="68">
        <f>+MIR_2020!AB123</f>
        <v>0</v>
      </c>
      <c r="AE115" s="76">
        <f>+MIR_2020!AC123</f>
        <v>0</v>
      </c>
      <c r="AF115" s="76">
        <f>+MIR_2020!AD123</f>
        <v>0</v>
      </c>
      <c r="AG115" s="67">
        <f>+MIR_2020!AE123</f>
        <v>0</v>
      </c>
      <c r="AH115" s="67">
        <f>+MIR_2020!AF123</f>
        <v>0</v>
      </c>
      <c r="AI115" s="67">
        <f>+MIR_2020!AG123</f>
        <v>0</v>
      </c>
      <c r="AJ115" s="67">
        <f>+MIR_2020!AH123</f>
        <v>0</v>
      </c>
      <c r="AK115" s="67">
        <f>+MIR_2020!AN123</f>
        <v>0</v>
      </c>
      <c r="AL115" s="67" t="str">
        <f ca="1">IF(MIR_2020!AO123="","-",IF(AN115="No aplica","-",IF(MIR_2020!AO123="Sin avance","Sin avance",IF(MIR_2020!AO123&lt;&gt;"Sin avance",IFERROR(_xlfn.FORMULATEXT(MIR_2020!AO123),CONCATENATE("=",MIR_2020!AO123)),"0"))))</f>
        <v>-</v>
      </c>
      <c r="AM115" s="67">
        <f>+MIR_2020!AP123</f>
        <v>0</v>
      </c>
      <c r="AN115" s="67">
        <f>+MIR_2020!AQ123</f>
        <v>0</v>
      </c>
      <c r="AO115" s="67">
        <f>+MIR_2020!AR123</f>
        <v>0</v>
      </c>
      <c r="AP115" s="77" t="str">
        <f>IF(MIR_2020!AS123="","-",MIR_2020!AS123)</f>
        <v>-</v>
      </c>
      <c r="AQ115" s="67">
        <f>+MIR_2020!AT123</f>
        <v>0</v>
      </c>
      <c r="AR115" s="67" t="str">
        <f ca="1">+IF(MIR_2020!AU123="","-",IF(AT115="No aplica","-",IF(MIR_2020!AU123="Sin avance","Sin avance",IF(MIR_2020!AU123&lt;&gt;"Sin avance",IFERROR(_xlfn.FORMULATEXT(MIR_2020!AU123),CONCATENATE("=",MIR_2020!AU123)),"0"))))</f>
        <v>-</v>
      </c>
      <c r="AS115" s="67">
        <f>+MIR_2020!AV123</f>
        <v>0</v>
      </c>
      <c r="AT115" s="67">
        <f>+MIR_2020!AW123</f>
        <v>0</v>
      </c>
      <c r="AU115" s="67">
        <f>+MIR_2020!AX123</f>
        <v>0</v>
      </c>
      <c r="AV115" s="77" t="str">
        <f>IF(MIR_2020!AY123="","-",MIR_2020!AY123)</f>
        <v>-</v>
      </c>
      <c r="AW115" s="67">
        <f>+MIR_2020!AZ123</f>
        <v>0</v>
      </c>
      <c r="AX115" s="69" t="str">
        <f ca="1">+IF(MIR_2020!BA123="","-",IF(AZ115="No aplica","-",IF(MIR_2020!BA123="Sin avance","Sin avance",IF(MIR_2020!BA123&lt;&gt;"Sin avance",IFERROR(_xlfn.FORMULATEXT(MIR_2020!BA123),CONCATENATE("=",MIR_2020!BA123)),"0"))))</f>
        <v>-</v>
      </c>
      <c r="AY115" s="67">
        <f>+MIR_2020!BB123</f>
        <v>0</v>
      </c>
      <c r="AZ115" s="67">
        <f>+MIR_2020!BC123</f>
        <v>0</v>
      </c>
      <c r="BA115" s="67">
        <f>+MIR_2020!BD123</f>
        <v>0</v>
      </c>
      <c r="BB115" s="77" t="str">
        <f>IF(MIR_2020!BE123="","-",MIR_2020!BE123)</f>
        <v>-</v>
      </c>
      <c r="BC115" s="67">
        <f>+MIR_2020!BF123</f>
        <v>0</v>
      </c>
      <c r="BD115" s="67" t="str">
        <f ca="1">+IF(MIR_2020!BG123="","-",IF(BF115="No aplica","-",IF(MIR_2020!BG123="Sin avance","Sin avance",IF(MIR_2020!BG123&lt;&gt;"Sin avance",IFERROR(_xlfn.FORMULATEXT(MIR_2020!BG123),CONCATENATE("=",MIR_2020!BG123)),"0"))))</f>
        <v>-</v>
      </c>
      <c r="BE115" s="67">
        <f>+MIR_2020!BH123</f>
        <v>0</v>
      </c>
      <c r="BF115" s="67">
        <f>+MIR_2020!BI123</f>
        <v>0</v>
      </c>
      <c r="BG115" s="67">
        <f>+MIR_2020!BJ123</f>
        <v>0</v>
      </c>
      <c r="BH115" s="77" t="str">
        <f>IF(MIR_2020!BK123="","-",MIR_2020!BK123)</f>
        <v>-</v>
      </c>
      <c r="BI115" s="67">
        <f>+MIR_2020!AH123</f>
        <v>0</v>
      </c>
      <c r="BJ115" s="70" t="str">
        <f ca="1">+IF(MIR_2020!AI123="","-",IF(BL115="No aplica","-",IF(MIR_2020!AI123="Sin avance","Sin avance",IF(MIR_2020!AI123&lt;&gt;"Sin avance",IFERROR(_xlfn.FORMULATEXT(MIR_2020!AI123),CONCATENATE("=",MIR_2020!AI123)),"-"))))</f>
        <v>-</v>
      </c>
      <c r="BK115" s="67">
        <f>+MIR_2020!AJ123</f>
        <v>0</v>
      </c>
      <c r="BL115" s="67">
        <f>+MIR_2020!AK123</f>
        <v>0</v>
      </c>
      <c r="BM115" s="67">
        <f>+MIR_2020!AL123</f>
        <v>0</v>
      </c>
      <c r="BN115" s="77" t="str">
        <f>IF(MIR_2020!AM123="","-",MIR_2020!AM123)</f>
        <v>-</v>
      </c>
      <c r="BO115" s="120" t="str">
        <f>IF(MIR_2020!BL123="","-",MIR_2020!BL123)</f>
        <v>-</v>
      </c>
      <c r="BP115" s="120" t="str">
        <f>IF(MIR_2020!BM123="","-",MIR_2020!BM123)</f>
        <v>-</v>
      </c>
      <c r="BQ115" s="120" t="str">
        <f>IF(MIR_2020!BN123="","-",MIR_2020!BN123)</f>
        <v>-</v>
      </c>
      <c r="BR115" s="120" t="str">
        <f>IF(MIR_2020!BO123="","-",MIR_2020!BO123)</f>
        <v>-</v>
      </c>
      <c r="BS115" s="73" t="str">
        <f>IF(MIR_2020!BP123="","-",MIR_2020!BP123)</f>
        <v>-</v>
      </c>
      <c r="BT115" s="120" t="str">
        <f>IF(MIR_2020!BR123="","-",MIR_2020!BR123)</f>
        <v>-</v>
      </c>
      <c r="BU115" s="120" t="str">
        <f>IF(MIR_2020!BS123="","-",MIR_2020!BS123)</f>
        <v>-</v>
      </c>
      <c r="BV115" s="73" t="str">
        <f>IF(MIR_2020!BT123="","-",MIR_2020!BT123)</f>
        <v>-</v>
      </c>
      <c r="BW115" s="73" t="str">
        <f>IF(MIR_2020!BU123="","-",MIR_2020!BU123)</f>
        <v>-</v>
      </c>
      <c r="BX115" s="73" t="str">
        <f>IF(MIR_2020!BV123="","-",MIR_2020!BV123)</f>
        <v>-</v>
      </c>
      <c r="BY115" s="73" t="str">
        <f>IF(MIR_2020!BW123="","-",MIR_2020!BW123)</f>
        <v>-</v>
      </c>
      <c r="BZ115" s="73" t="str">
        <f>IF(MIR_2020!BX123="","-",MIR_2020!BX123)</f>
        <v>-</v>
      </c>
      <c r="CA115" s="120" t="str">
        <f>IF(MIR_2020!BY123="","-",MIR_2020!BY123)</f>
        <v>-</v>
      </c>
      <c r="CB115" s="120" t="str">
        <f>IF(MIR_2020!BZ123="","-",MIR_2020!BZ123)</f>
        <v>-</v>
      </c>
      <c r="CC115" s="73" t="str">
        <f>IF(MIR_2020!CA123="","-",MIR_2020!CA123)</f>
        <v>-</v>
      </c>
      <c r="CD115" s="73" t="str">
        <f>IF(MIR_2020!CB123="","-",MIR_2020!CB123)</f>
        <v>-</v>
      </c>
      <c r="CE115" s="73" t="str">
        <f>IF(MIR_2020!CC123="","-",MIR_2020!CC123)</f>
        <v>-</v>
      </c>
      <c r="CF115" s="73" t="str">
        <f>IF(MIR_2020!CD123="","-",MIR_2020!CD123)</f>
        <v>-</v>
      </c>
      <c r="CG115" s="73" t="str">
        <f>IF(MIR_2020!CE123="","-",MIR_2020!CE123)</f>
        <v>-</v>
      </c>
      <c r="CH115" s="120" t="str">
        <f>IF(MIR_2020!CF123="","-",MIR_2020!CF123)</f>
        <v>-</v>
      </c>
      <c r="CI115" s="120" t="str">
        <f>IF(MIR_2020!CG123="","-",MIR_2020!CG123)</f>
        <v>-</v>
      </c>
      <c r="CJ115" s="73" t="str">
        <f>IF(MIR_2020!CH123="","-",MIR_2020!CH123)</f>
        <v>-</v>
      </c>
      <c r="CK115" s="73" t="str">
        <f>IF(MIR_2020!CI123="","-",MIR_2020!CI123)</f>
        <v>-</v>
      </c>
      <c r="CL115" s="73" t="str">
        <f>IF(MIR_2020!CJ123="","-",MIR_2020!CJ123)</f>
        <v>-</v>
      </c>
      <c r="CM115" s="73" t="str">
        <f>IF(MIR_2020!CK123="","-",MIR_2020!CK123)</f>
        <v>-</v>
      </c>
      <c r="CN115" s="73" t="str">
        <f>IF(MIR_2020!CL123="","-",MIR_2020!CL123)</f>
        <v>-</v>
      </c>
      <c r="CO115" s="120" t="str">
        <f>IF(MIR_2020!CM123="","-",MIR_2020!CM123)</f>
        <v>-</v>
      </c>
      <c r="CP115" s="120" t="str">
        <f>IF(MIR_2020!CN123="","-",MIR_2020!CN123)</f>
        <v>-</v>
      </c>
      <c r="CQ115" s="73" t="str">
        <f>IF(MIR_2020!CO123="","-",MIR_2020!CO123)</f>
        <v>-</v>
      </c>
      <c r="CR115" s="73" t="str">
        <f>IF(MIR_2020!CP123="","-",MIR_2020!CP123)</f>
        <v>-</v>
      </c>
      <c r="CS115" s="73" t="str">
        <f>IF(MIR_2020!CQ123="","-",MIR_2020!CQ123)</f>
        <v>-</v>
      </c>
      <c r="CT115" s="73" t="str">
        <f>IF(MIR_2020!CR123="","-",MIR_2020!CR123)</f>
        <v>-</v>
      </c>
      <c r="CU115" s="73" t="str">
        <f>IF(MIR_2020!CS123="","-",MIR_2020!CS123)</f>
        <v>-</v>
      </c>
    </row>
    <row r="116" spans="1:99" s="67" customFormat="1" ht="12.75" x14ac:dyDescent="0.3">
      <c r="A116" s="66">
        <f>+VLOOKUP($D116,Catálogos!$A$14:$E$40,5,0)</f>
        <v>2</v>
      </c>
      <c r="B116" s="68" t="str">
        <f>+VLOOKUP(D116,Catálogos!$A$14:$C$40,3,FALSE)</f>
        <v>Promover el pleno ejercicio de los derechos de acceso a la información pública y de protección de datos personales, así como la transparencia y apertura de las instituciones públicas.</v>
      </c>
      <c r="C116" s="68" t="str">
        <f>+VLOOKUP(D116,Catálogos!$A$14:$F$40,6,FALSE)</f>
        <v>Presidencia</v>
      </c>
      <c r="D116" s="67" t="str">
        <f>+MID(MIR_2020!$D$6,1,3)</f>
        <v>170</v>
      </c>
      <c r="E116" s="68" t="str">
        <f>+MID(MIR_2020!$D$6,7,150)</f>
        <v>Dirección General de Comunicación Social y Difusión</v>
      </c>
      <c r="F116" s="67" t="str">
        <f>IF(MIR_2020!B124=0,F115,MIR_2020!B124)</f>
        <v>GOA09</v>
      </c>
      <c r="G116" s="67" t="str">
        <f>IF(MIR_2020!C124=0,G115,MIR_2020!C124)</f>
        <v>Actividad</v>
      </c>
      <c r="H116" s="68" t="str">
        <f>IF(MIR_2020!D124="",H115,MIR_2020!D124)</f>
        <v>2.2 Aplicación de una encuesta institucional de diagnóstico de los instrumentos de comunicación interna y el impacto de sus mensajes entre el personal del Instituto.</v>
      </c>
      <c r="I116" s="68">
        <f>+MIR_2020!E124</f>
        <v>0</v>
      </c>
      <c r="J116" s="68">
        <f>+MIR_2020!F124</f>
        <v>0</v>
      </c>
      <c r="K116" s="68">
        <f>+MIR_2020!G124</f>
        <v>0</v>
      </c>
      <c r="L116" s="68">
        <f>+MIR_2020!H124</f>
        <v>0</v>
      </c>
      <c r="M116" s="68">
        <f>+MIR_2020!I124</f>
        <v>0</v>
      </c>
      <c r="N116" s="68">
        <f>+MIR_2020!J124</f>
        <v>0</v>
      </c>
      <c r="O116" s="68">
        <f>+MIR_2020!K124</f>
        <v>0</v>
      </c>
      <c r="P116" s="68">
        <f>+MIR_2020!L124</f>
        <v>0</v>
      </c>
      <c r="Q116" s="68">
        <f>+MIR_2020!M124</f>
        <v>0</v>
      </c>
      <c r="R116" s="68">
        <f>+MIR_2020!N124</f>
        <v>0</v>
      </c>
      <c r="S116" s="68">
        <f>+MIR_2020!O124</f>
        <v>0</v>
      </c>
      <c r="T116" s="68">
        <f>+MIR_2020!P124</f>
        <v>0</v>
      </c>
      <c r="U116" s="68">
        <f>+MIR_2020!Q124</f>
        <v>0</v>
      </c>
      <c r="V116" s="68" t="str">
        <f>IF(MIR_2020!R124=0,V115,MIR_2020!R124)</f>
        <v>Anual</v>
      </c>
      <c r="W116" s="68" t="str">
        <f>IF(MIR_2020!S124=0,W115,MIR_2020!S124)</f>
        <v>Porcentaje</v>
      </c>
      <c r="X116" s="68">
        <f>+MIR_2020!V124</f>
        <v>0</v>
      </c>
      <c r="Y116" s="68">
        <f>+MIR_2020!W124</f>
        <v>0</v>
      </c>
      <c r="Z116" s="68">
        <f>+MIR_2020!X124</f>
        <v>0</v>
      </c>
      <c r="AA116" s="68" t="str">
        <f>IF(AND(MIR_2020!Y124="",H116=H115),AA115,MIR_2020!Y124)</f>
        <v>Los resultados de la encuesta son obtenidos en tiempo y forma.</v>
      </c>
      <c r="AB116" s="68">
        <f>+MIR_2020!Z124</f>
        <v>0</v>
      </c>
      <c r="AC116" s="68">
        <f>+MIR_2020!AA124</f>
        <v>0</v>
      </c>
      <c r="AD116" s="68">
        <f>+MIR_2020!AB124</f>
        <v>0</v>
      </c>
      <c r="AE116" s="76">
        <f>+MIR_2020!AC124</f>
        <v>0</v>
      </c>
      <c r="AF116" s="76">
        <f>+MIR_2020!AD124</f>
        <v>0</v>
      </c>
      <c r="AG116" s="67">
        <f>+MIR_2020!AE124</f>
        <v>0</v>
      </c>
      <c r="AH116" s="67">
        <f>+MIR_2020!AF124</f>
        <v>0</v>
      </c>
      <c r="AI116" s="67">
        <f>+MIR_2020!AG124</f>
        <v>0</v>
      </c>
      <c r="AJ116" s="67">
        <f>+MIR_2020!AH124</f>
        <v>0</v>
      </c>
      <c r="AK116" s="67">
        <f>+MIR_2020!AN124</f>
        <v>0</v>
      </c>
      <c r="AL116" s="67" t="str">
        <f ca="1">IF(MIR_2020!AO124="","-",IF(AN116="No aplica","-",IF(MIR_2020!AO124="Sin avance","Sin avance",IF(MIR_2020!AO124&lt;&gt;"Sin avance",IFERROR(_xlfn.FORMULATEXT(MIR_2020!AO124),CONCATENATE("=",MIR_2020!AO124)),"0"))))</f>
        <v>-</v>
      </c>
      <c r="AM116" s="67">
        <f>+MIR_2020!AP124</f>
        <v>0</v>
      </c>
      <c r="AN116" s="67">
        <f>+MIR_2020!AQ124</f>
        <v>0</v>
      </c>
      <c r="AO116" s="67">
        <f>+MIR_2020!AR124</f>
        <v>0</v>
      </c>
      <c r="AP116" s="77" t="str">
        <f>IF(MIR_2020!AS124="","-",MIR_2020!AS124)</f>
        <v>-</v>
      </c>
      <c r="AQ116" s="67">
        <f>+MIR_2020!AT124</f>
        <v>0</v>
      </c>
      <c r="AR116" s="67" t="str">
        <f ca="1">+IF(MIR_2020!AU124="","-",IF(AT116="No aplica","-",IF(MIR_2020!AU124="Sin avance","Sin avance",IF(MIR_2020!AU124&lt;&gt;"Sin avance",IFERROR(_xlfn.FORMULATEXT(MIR_2020!AU124),CONCATENATE("=",MIR_2020!AU124)),"0"))))</f>
        <v>-</v>
      </c>
      <c r="AS116" s="67">
        <f>+MIR_2020!AV124</f>
        <v>0</v>
      </c>
      <c r="AT116" s="67">
        <f>+MIR_2020!AW124</f>
        <v>0</v>
      </c>
      <c r="AU116" s="67">
        <f>+MIR_2020!AX124</f>
        <v>0</v>
      </c>
      <c r="AV116" s="77" t="str">
        <f>IF(MIR_2020!AY124="","-",MIR_2020!AY124)</f>
        <v>-</v>
      </c>
      <c r="AW116" s="67">
        <f>+MIR_2020!AZ124</f>
        <v>0</v>
      </c>
      <c r="AX116" s="69" t="str">
        <f ca="1">+IF(MIR_2020!BA124="","-",IF(AZ116="No aplica","-",IF(MIR_2020!BA124="Sin avance","Sin avance",IF(MIR_2020!BA124&lt;&gt;"Sin avance",IFERROR(_xlfn.FORMULATEXT(MIR_2020!BA124),CONCATENATE("=",MIR_2020!BA124)),"0"))))</f>
        <v>-</v>
      </c>
      <c r="AY116" s="67">
        <f>+MIR_2020!BB124</f>
        <v>0</v>
      </c>
      <c r="AZ116" s="67">
        <f>+MIR_2020!BC124</f>
        <v>0</v>
      </c>
      <c r="BA116" s="67">
        <f>+MIR_2020!BD124</f>
        <v>0</v>
      </c>
      <c r="BB116" s="77" t="str">
        <f>IF(MIR_2020!BE124="","-",MIR_2020!BE124)</f>
        <v>-</v>
      </c>
      <c r="BC116" s="67">
        <f>+MIR_2020!BF124</f>
        <v>0</v>
      </c>
      <c r="BD116" s="67" t="str">
        <f ca="1">+IF(MIR_2020!BG124="","-",IF(BF116="No aplica","-",IF(MIR_2020!BG124="Sin avance","Sin avance",IF(MIR_2020!BG124&lt;&gt;"Sin avance",IFERROR(_xlfn.FORMULATEXT(MIR_2020!BG124),CONCATENATE("=",MIR_2020!BG124)),"0"))))</f>
        <v>-</v>
      </c>
      <c r="BE116" s="67">
        <f>+MIR_2020!BH124</f>
        <v>0</v>
      </c>
      <c r="BF116" s="67">
        <f>+MIR_2020!BI124</f>
        <v>0</v>
      </c>
      <c r="BG116" s="67">
        <f>+MIR_2020!BJ124</f>
        <v>0</v>
      </c>
      <c r="BH116" s="77" t="str">
        <f>IF(MIR_2020!BK124="","-",MIR_2020!BK124)</f>
        <v>-</v>
      </c>
      <c r="BI116" s="67">
        <f>+MIR_2020!AH124</f>
        <v>0</v>
      </c>
      <c r="BJ116" s="70" t="str">
        <f ca="1">+IF(MIR_2020!AI124="","-",IF(BL116="No aplica","-",IF(MIR_2020!AI124="Sin avance","Sin avance",IF(MIR_2020!AI124&lt;&gt;"Sin avance",IFERROR(_xlfn.FORMULATEXT(MIR_2020!AI124),CONCATENATE("=",MIR_2020!AI124)),"-"))))</f>
        <v>-</v>
      </c>
      <c r="BK116" s="67">
        <f>+MIR_2020!AJ124</f>
        <v>0</v>
      </c>
      <c r="BL116" s="67">
        <f>+MIR_2020!AK124</f>
        <v>0</v>
      </c>
      <c r="BM116" s="67">
        <f>+MIR_2020!AL124</f>
        <v>0</v>
      </c>
      <c r="BN116" s="77" t="str">
        <f>IF(MIR_2020!AM124="","-",MIR_2020!AM124)</f>
        <v>-</v>
      </c>
      <c r="BO116" s="120" t="str">
        <f>IF(MIR_2020!BL124="","-",MIR_2020!BL124)</f>
        <v>-</v>
      </c>
      <c r="BP116" s="120" t="str">
        <f>IF(MIR_2020!BM124="","-",MIR_2020!BM124)</f>
        <v>-</v>
      </c>
      <c r="BQ116" s="120" t="str">
        <f>IF(MIR_2020!BN124="","-",MIR_2020!BN124)</f>
        <v>-</v>
      </c>
      <c r="BR116" s="120" t="str">
        <f>IF(MIR_2020!BO124="","-",MIR_2020!BO124)</f>
        <v>-</v>
      </c>
      <c r="BS116" s="73" t="str">
        <f>IF(MIR_2020!BP124="","-",MIR_2020!BP124)</f>
        <v>-</v>
      </c>
      <c r="BT116" s="120" t="str">
        <f>IF(MIR_2020!BR124="","-",MIR_2020!BR124)</f>
        <v>-</v>
      </c>
      <c r="BU116" s="120" t="str">
        <f>IF(MIR_2020!BS124="","-",MIR_2020!BS124)</f>
        <v>-</v>
      </c>
      <c r="BV116" s="73" t="str">
        <f>IF(MIR_2020!BT124="","-",MIR_2020!BT124)</f>
        <v>-</v>
      </c>
      <c r="BW116" s="73" t="str">
        <f>IF(MIR_2020!BU124="","-",MIR_2020!BU124)</f>
        <v>-</v>
      </c>
      <c r="BX116" s="73" t="str">
        <f>IF(MIR_2020!BV124="","-",MIR_2020!BV124)</f>
        <v>-</v>
      </c>
      <c r="BY116" s="73" t="str">
        <f>IF(MIR_2020!BW124="","-",MIR_2020!BW124)</f>
        <v>-</v>
      </c>
      <c r="BZ116" s="73" t="str">
        <f>IF(MIR_2020!BX124="","-",MIR_2020!BX124)</f>
        <v>-</v>
      </c>
      <c r="CA116" s="120" t="str">
        <f>IF(MIR_2020!BY124="","-",MIR_2020!BY124)</f>
        <v>-</v>
      </c>
      <c r="CB116" s="120" t="str">
        <f>IF(MIR_2020!BZ124="","-",MIR_2020!BZ124)</f>
        <v>-</v>
      </c>
      <c r="CC116" s="73" t="str">
        <f>IF(MIR_2020!CA124="","-",MIR_2020!CA124)</f>
        <v>-</v>
      </c>
      <c r="CD116" s="73" t="str">
        <f>IF(MIR_2020!CB124="","-",MIR_2020!CB124)</f>
        <v>-</v>
      </c>
      <c r="CE116" s="73" t="str">
        <f>IF(MIR_2020!CC124="","-",MIR_2020!CC124)</f>
        <v>-</v>
      </c>
      <c r="CF116" s="73" t="str">
        <f>IF(MIR_2020!CD124="","-",MIR_2020!CD124)</f>
        <v>-</v>
      </c>
      <c r="CG116" s="73" t="str">
        <f>IF(MIR_2020!CE124="","-",MIR_2020!CE124)</f>
        <v>-</v>
      </c>
      <c r="CH116" s="120" t="str">
        <f>IF(MIR_2020!CF124="","-",MIR_2020!CF124)</f>
        <v>-</v>
      </c>
      <c r="CI116" s="120" t="str">
        <f>IF(MIR_2020!CG124="","-",MIR_2020!CG124)</f>
        <v>-</v>
      </c>
      <c r="CJ116" s="73" t="str">
        <f>IF(MIR_2020!CH124="","-",MIR_2020!CH124)</f>
        <v>-</v>
      </c>
      <c r="CK116" s="73" t="str">
        <f>IF(MIR_2020!CI124="","-",MIR_2020!CI124)</f>
        <v>-</v>
      </c>
      <c r="CL116" s="73" t="str">
        <f>IF(MIR_2020!CJ124="","-",MIR_2020!CJ124)</f>
        <v>-</v>
      </c>
      <c r="CM116" s="73" t="str">
        <f>IF(MIR_2020!CK124="","-",MIR_2020!CK124)</f>
        <v>-</v>
      </c>
      <c r="CN116" s="73" t="str">
        <f>IF(MIR_2020!CL124="","-",MIR_2020!CL124)</f>
        <v>-</v>
      </c>
      <c r="CO116" s="120" t="str">
        <f>IF(MIR_2020!CM124="","-",MIR_2020!CM124)</f>
        <v>-</v>
      </c>
      <c r="CP116" s="120" t="str">
        <f>IF(MIR_2020!CN124="","-",MIR_2020!CN124)</f>
        <v>-</v>
      </c>
      <c r="CQ116" s="73" t="str">
        <f>IF(MIR_2020!CO124="","-",MIR_2020!CO124)</f>
        <v>-</v>
      </c>
      <c r="CR116" s="73" t="str">
        <f>IF(MIR_2020!CP124="","-",MIR_2020!CP124)</f>
        <v>-</v>
      </c>
      <c r="CS116" s="73" t="str">
        <f>IF(MIR_2020!CQ124="","-",MIR_2020!CQ124)</f>
        <v>-</v>
      </c>
      <c r="CT116" s="73" t="str">
        <f>IF(MIR_2020!CR124="","-",MIR_2020!CR124)</f>
        <v>-</v>
      </c>
      <c r="CU116" s="73" t="str">
        <f>IF(MIR_2020!CS124="","-",MIR_2020!CS124)</f>
        <v>-</v>
      </c>
    </row>
    <row r="117" spans="1:99" s="67" customFormat="1" ht="12.75" x14ac:dyDescent="0.3">
      <c r="A117" s="66">
        <f>+VLOOKUP($D117,Catálogos!$A$14:$E$40,5,0)</f>
        <v>2</v>
      </c>
      <c r="B117" s="68" t="str">
        <f>+VLOOKUP(D117,Catálogos!$A$14:$C$40,3,FALSE)</f>
        <v>Promover el pleno ejercicio de los derechos de acceso a la información pública y de protección de datos personales, así como la transparencia y apertura de las instituciones públicas.</v>
      </c>
      <c r="C117" s="68" t="str">
        <f>+VLOOKUP(D117,Catálogos!$A$14:$F$40,6,FALSE)</f>
        <v>Presidencia</v>
      </c>
      <c r="D117" s="67" t="str">
        <f>+MID(MIR_2020!$D$6,1,3)</f>
        <v>170</v>
      </c>
      <c r="E117" s="68" t="str">
        <f>+MID(MIR_2020!$D$6,7,150)</f>
        <v>Dirección General de Comunicación Social y Difusión</v>
      </c>
      <c r="F117" s="67" t="str">
        <f>IF(MIR_2020!B125=0,F116,MIR_2020!B125)</f>
        <v>GOA09</v>
      </c>
      <c r="G117" s="67" t="str">
        <f>IF(MIR_2020!C125=0,G116,MIR_2020!C125)</f>
        <v>Actividad</v>
      </c>
      <c r="H117" s="68" t="str">
        <f>IF(MIR_2020!D125="",H116,MIR_2020!D125)</f>
        <v>2.2 Aplicación de una encuesta institucional de diagnóstico de los instrumentos de comunicación interna y el impacto de sus mensajes entre el personal del Instituto.</v>
      </c>
      <c r="I117" s="68">
        <f>+MIR_2020!E125</f>
        <v>0</v>
      </c>
      <c r="J117" s="68">
        <f>+MIR_2020!F125</f>
        <v>0</v>
      </c>
      <c r="K117" s="68">
        <f>+MIR_2020!G125</f>
        <v>0</v>
      </c>
      <c r="L117" s="68">
        <f>+MIR_2020!H125</f>
        <v>0</v>
      </c>
      <c r="M117" s="68">
        <f>+MIR_2020!I125</f>
        <v>0</v>
      </c>
      <c r="N117" s="68">
        <f>+MIR_2020!J125</f>
        <v>0</v>
      </c>
      <c r="O117" s="68">
        <f>+MIR_2020!K125</f>
        <v>0</v>
      </c>
      <c r="P117" s="68">
        <f>+MIR_2020!L125</f>
        <v>0</v>
      </c>
      <c r="Q117" s="68">
        <f>+MIR_2020!M125</f>
        <v>0</v>
      </c>
      <c r="R117" s="68">
        <f>+MIR_2020!N125</f>
        <v>0</v>
      </c>
      <c r="S117" s="68">
        <f>+MIR_2020!O125</f>
        <v>0</v>
      </c>
      <c r="T117" s="68">
        <f>+MIR_2020!P125</f>
        <v>0</v>
      </c>
      <c r="U117" s="68">
        <f>+MIR_2020!Q125</f>
        <v>0</v>
      </c>
      <c r="V117" s="68" t="str">
        <f>IF(MIR_2020!R125=0,V116,MIR_2020!R125)</f>
        <v>Anual</v>
      </c>
      <c r="W117" s="68" t="str">
        <f>IF(MIR_2020!S125=0,W116,MIR_2020!S125)</f>
        <v>Porcentaje</v>
      </c>
      <c r="X117" s="68">
        <f>+MIR_2020!V125</f>
        <v>0</v>
      </c>
      <c r="Y117" s="68">
        <f>+MIR_2020!W125</f>
        <v>0</v>
      </c>
      <c r="Z117" s="68">
        <f>+MIR_2020!X125</f>
        <v>0</v>
      </c>
      <c r="AA117" s="68" t="str">
        <f>IF(AND(MIR_2020!Y125="",H117=H116),AA116,MIR_2020!Y125)</f>
        <v>Los resultados de la encuesta son obtenidos en tiempo y forma.</v>
      </c>
      <c r="AB117" s="68">
        <f>+MIR_2020!Z125</f>
        <v>0</v>
      </c>
      <c r="AC117" s="68">
        <f>+MIR_2020!AA125</f>
        <v>0</v>
      </c>
      <c r="AD117" s="68">
        <f>+MIR_2020!AB125</f>
        <v>0</v>
      </c>
      <c r="AE117" s="76">
        <f>+MIR_2020!AC125</f>
        <v>0</v>
      </c>
      <c r="AF117" s="76">
        <f>+MIR_2020!AD125</f>
        <v>0</v>
      </c>
      <c r="AG117" s="67">
        <f>+MIR_2020!AE125</f>
        <v>0</v>
      </c>
      <c r="AH117" s="67">
        <f>+MIR_2020!AF125</f>
        <v>0</v>
      </c>
      <c r="AI117" s="67">
        <f>+MIR_2020!AG125</f>
        <v>0</v>
      </c>
      <c r="AJ117" s="67">
        <f>+MIR_2020!AH125</f>
        <v>0</v>
      </c>
      <c r="AK117" s="67">
        <f>+MIR_2020!AN125</f>
        <v>0</v>
      </c>
      <c r="AL117" s="67" t="str">
        <f ca="1">IF(MIR_2020!AO125="","-",IF(AN117="No aplica","-",IF(MIR_2020!AO125="Sin avance","Sin avance",IF(MIR_2020!AO125&lt;&gt;"Sin avance",IFERROR(_xlfn.FORMULATEXT(MIR_2020!AO125),CONCATENATE("=",MIR_2020!AO125)),"0"))))</f>
        <v>-</v>
      </c>
      <c r="AM117" s="67">
        <f>+MIR_2020!AP125</f>
        <v>0</v>
      </c>
      <c r="AN117" s="67">
        <f>+MIR_2020!AQ125</f>
        <v>0</v>
      </c>
      <c r="AO117" s="67">
        <f>+MIR_2020!AR125</f>
        <v>0</v>
      </c>
      <c r="AP117" s="77" t="str">
        <f>IF(MIR_2020!AS125="","-",MIR_2020!AS125)</f>
        <v>-</v>
      </c>
      <c r="AQ117" s="67">
        <f>+MIR_2020!AT125</f>
        <v>0</v>
      </c>
      <c r="AR117" s="67" t="str">
        <f ca="1">+IF(MIR_2020!AU125="","-",IF(AT117="No aplica","-",IF(MIR_2020!AU125="Sin avance","Sin avance",IF(MIR_2020!AU125&lt;&gt;"Sin avance",IFERROR(_xlfn.FORMULATEXT(MIR_2020!AU125),CONCATENATE("=",MIR_2020!AU125)),"0"))))</f>
        <v>-</v>
      </c>
      <c r="AS117" s="67">
        <f>+MIR_2020!AV125</f>
        <v>0</v>
      </c>
      <c r="AT117" s="67">
        <f>+MIR_2020!AW125</f>
        <v>0</v>
      </c>
      <c r="AU117" s="67">
        <f>+MIR_2020!AX125</f>
        <v>0</v>
      </c>
      <c r="AV117" s="77" t="str">
        <f>IF(MIR_2020!AY125="","-",MIR_2020!AY125)</f>
        <v>-</v>
      </c>
      <c r="AW117" s="67">
        <f>+MIR_2020!AZ125</f>
        <v>0</v>
      </c>
      <c r="AX117" s="69" t="str">
        <f ca="1">+IF(MIR_2020!BA125="","-",IF(AZ117="No aplica","-",IF(MIR_2020!BA125="Sin avance","Sin avance",IF(MIR_2020!BA125&lt;&gt;"Sin avance",IFERROR(_xlfn.FORMULATEXT(MIR_2020!BA125),CONCATENATE("=",MIR_2020!BA125)),"0"))))</f>
        <v>-</v>
      </c>
      <c r="AY117" s="67">
        <f>+MIR_2020!BB125</f>
        <v>0</v>
      </c>
      <c r="AZ117" s="67">
        <f>+MIR_2020!BC125</f>
        <v>0</v>
      </c>
      <c r="BA117" s="67">
        <f>+MIR_2020!BD125</f>
        <v>0</v>
      </c>
      <c r="BB117" s="77" t="str">
        <f>IF(MIR_2020!BE125="","-",MIR_2020!BE125)</f>
        <v>-</v>
      </c>
      <c r="BC117" s="67">
        <f>+MIR_2020!BF125</f>
        <v>0</v>
      </c>
      <c r="BD117" s="67" t="str">
        <f ca="1">+IF(MIR_2020!BG125="","-",IF(BF117="No aplica","-",IF(MIR_2020!BG125="Sin avance","Sin avance",IF(MIR_2020!BG125&lt;&gt;"Sin avance",IFERROR(_xlfn.FORMULATEXT(MIR_2020!BG125),CONCATENATE("=",MIR_2020!BG125)),"0"))))</f>
        <v>-</v>
      </c>
      <c r="BE117" s="67">
        <f>+MIR_2020!BH125</f>
        <v>0</v>
      </c>
      <c r="BF117" s="67">
        <f>+MIR_2020!BI125</f>
        <v>0</v>
      </c>
      <c r="BG117" s="67">
        <f>+MIR_2020!BJ125</f>
        <v>0</v>
      </c>
      <c r="BH117" s="77" t="str">
        <f>IF(MIR_2020!BK125="","-",MIR_2020!BK125)</f>
        <v>-</v>
      </c>
      <c r="BI117" s="67">
        <f>+MIR_2020!AH125</f>
        <v>0</v>
      </c>
      <c r="BJ117" s="70" t="str">
        <f ca="1">+IF(MIR_2020!AI125="","-",IF(BL117="No aplica","-",IF(MIR_2020!AI125="Sin avance","Sin avance",IF(MIR_2020!AI125&lt;&gt;"Sin avance",IFERROR(_xlfn.FORMULATEXT(MIR_2020!AI125),CONCATENATE("=",MIR_2020!AI125)),"-"))))</f>
        <v>-</v>
      </c>
      <c r="BK117" s="67">
        <f>+MIR_2020!AJ125</f>
        <v>0</v>
      </c>
      <c r="BL117" s="67">
        <f>+MIR_2020!AK125</f>
        <v>0</v>
      </c>
      <c r="BM117" s="67">
        <f>+MIR_2020!AL125</f>
        <v>0</v>
      </c>
      <c r="BN117" s="77" t="str">
        <f>IF(MIR_2020!AM125="","-",MIR_2020!AM125)</f>
        <v>-</v>
      </c>
      <c r="BO117" s="120" t="str">
        <f>IF(MIR_2020!BL125="","-",MIR_2020!BL125)</f>
        <v>-</v>
      </c>
      <c r="BP117" s="120" t="str">
        <f>IF(MIR_2020!BM125="","-",MIR_2020!BM125)</f>
        <v>-</v>
      </c>
      <c r="BQ117" s="120" t="str">
        <f>IF(MIR_2020!BN125="","-",MIR_2020!BN125)</f>
        <v>-</v>
      </c>
      <c r="BR117" s="120" t="str">
        <f>IF(MIR_2020!BO125="","-",MIR_2020!BO125)</f>
        <v>-</v>
      </c>
      <c r="BS117" s="73" t="str">
        <f>IF(MIR_2020!BP125="","-",MIR_2020!BP125)</f>
        <v>-</v>
      </c>
      <c r="BT117" s="120" t="str">
        <f>IF(MIR_2020!BR125="","-",MIR_2020!BR125)</f>
        <v>-</v>
      </c>
      <c r="BU117" s="120" t="str">
        <f>IF(MIR_2020!BS125="","-",MIR_2020!BS125)</f>
        <v>-</v>
      </c>
      <c r="BV117" s="73" t="str">
        <f>IF(MIR_2020!BT125="","-",MIR_2020!BT125)</f>
        <v>-</v>
      </c>
      <c r="BW117" s="73" t="str">
        <f>IF(MIR_2020!BU125="","-",MIR_2020!BU125)</f>
        <v>-</v>
      </c>
      <c r="BX117" s="73" t="str">
        <f>IF(MIR_2020!BV125="","-",MIR_2020!BV125)</f>
        <v>-</v>
      </c>
      <c r="BY117" s="73" t="str">
        <f>IF(MIR_2020!BW125="","-",MIR_2020!BW125)</f>
        <v>-</v>
      </c>
      <c r="BZ117" s="73" t="str">
        <f>IF(MIR_2020!BX125="","-",MIR_2020!BX125)</f>
        <v>-</v>
      </c>
      <c r="CA117" s="120" t="str">
        <f>IF(MIR_2020!BY125="","-",MIR_2020!BY125)</f>
        <v>-</v>
      </c>
      <c r="CB117" s="120" t="str">
        <f>IF(MIR_2020!BZ125="","-",MIR_2020!BZ125)</f>
        <v>-</v>
      </c>
      <c r="CC117" s="73" t="str">
        <f>IF(MIR_2020!CA125="","-",MIR_2020!CA125)</f>
        <v>-</v>
      </c>
      <c r="CD117" s="73" t="str">
        <f>IF(MIR_2020!CB125="","-",MIR_2020!CB125)</f>
        <v>-</v>
      </c>
      <c r="CE117" s="73" t="str">
        <f>IF(MIR_2020!CC125="","-",MIR_2020!CC125)</f>
        <v>-</v>
      </c>
      <c r="CF117" s="73" t="str">
        <f>IF(MIR_2020!CD125="","-",MIR_2020!CD125)</f>
        <v>-</v>
      </c>
      <c r="CG117" s="73" t="str">
        <f>IF(MIR_2020!CE125="","-",MIR_2020!CE125)</f>
        <v>-</v>
      </c>
      <c r="CH117" s="120" t="str">
        <f>IF(MIR_2020!CF125="","-",MIR_2020!CF125)</f>
        <v>-</v>
      </c>
      <c r="CI117" s="120" t="str">
        <f>IF(MIR_2020!CG125="","-",MIR_2020!CG125)</f>
        <v>-</v>
      </c>
      <c r="CJ117" s="73" t="str">
        <f>IF(MIR_2020!CH125="","-",MIR_2020!CH125)</f>
        <v>-</v>
      </c>
      <c r="CK117" s="73" t="str">
        <f>IF(MIR_2020!CI125="","-",MIR_2020!CI125)</f>
        <v>-</v>
      </c>
      <c r="CL117" s="73" t="str">
        <f>IF(MIR_2020!CJ125="","-",MIR_2020!CJ125)</f>
        <v>-</v>
      </c>
      <c r="CM117" s="73" t="str">
        <f>IF(MIR_2020!CK125="","-",MIR_2020!CK125)</f>
        <v>-</v>
      </c>
      <c r="CN117" s="73" t="str">
        <f>IF(MIR_2020!CL125="","-",MIR_2020!CL125)</f>
        <v>-</v>
      </c>
      <c r="CO117" s="120" t="str">
        <f>IF(MIR_2020!CM125="","-",MIR_2020!CM125)</f>
        <v>-</v>
      </c>
      <c r="CP117" s="120" t="str">
        <f>IF(MIR_2020!CN125="","-",MIR_2020!CN125)</f>
        <v>-</v>
      </c>
      <c r="CQ117" s="73" t="str">
        <f>IF(MIR_2020!CO125="","-",MIR_2020!CO125)</f>
        <v>-</v>
      </c>
      <c r="CR117" s="73" t="str">
        <f>IF(MIR_2020!CP125="","-",MIR_2020!CP125)</f>
        <v>-</v>
      </c>
      <c r="CS117" s="73" t="str">
        <f>IF(MIR_2020!CQ125="","-",MIR_2020!CQ125)</f>
        <v>-</v>
      </c>
      <c r="CT117" s="73" t="str">
        <f>IF(MIR_2020!CR125="","-",MIR_2020!CR125)</f>
        <v>-</v>
      </c>
      <c r="CU117" s="73" t="str">
        <f>IF(MIR_2020!CS125="","-",MIR_2020!CS125)</f>
        <v>-</v>
      </c>
    </row>
    <row r="118" spans="1:99" s="67" customFormat="1" ht="12.75" x14ac:dyDescent="0.3">
      <c r="A118" s="66">
        <f>+VLOOKUP($D118,Catálogos!$A$14:$E$40,5,0)</f>
        <v>2</v>
      </c>
      <c r="B118" s="68" t="str">
        <f>+VLOOKUP(D118,Catálogos!$A$14:$C$40,3,FALSE)</f>
        <v>Promover el pleno ejercicio de los derechos de acceso a la información pública y de protección de datos personales, así como la transparencia y apertura de las instituciones públicas.</v>
      </c>
      <c r="C118" s="68" t="str">
        <f>+VLOOKUP(D118,Catálogos!$A$14:$F$40,6,FALSE)</f>
        <v>Presidencia</v>
      </c>
      <c r="D118" s="67" t="str">
        <f>+MID(MIR_2020!$D$6,1,3)</f>
        <v>170</v>
      </c>
      <c r="E118" s="68" t="str">
        <f>+MID(MIR_2020!$D$6,7,150)</f>
        <v>Dirección General de Comunicación Social y Difusión</v>
      </c>
      <c r="F118" s="67" t="str">
        <f>IF(MIR_2020!B126=0,F117,MIR_2020!B126)</f>
        <v>GOA09</v>
      </c>
      <c r="G118" s="67" t="str">
        <f>IF(MIR_2020!C126=0,G117,MIR_2020!C126)</f>
        <v>Actividad</v>
      </c>
      <c r="H118" s="68" t="str">
        <f>IF(MIR_2020!D126="",H117,MIR_2020!D126)</f>
        <v>2.2 Aplicación de una encuesta institucional de diagnóstico de los instrumentos de comunicación interna y el impacto de sus mensajes entre el personal del Instituto.</v>
      </c>
      <c r="I118" s="68">
        <f>+MIR_2020!E126</f>
        <v>0</v>
      </c>
      <c r="J118" s="68">
        <f>+MIR_2020!F126</f>
        <v>0</v>
      </c>
      <c r="K118" s="68">
        <f>+MIR_2020!G126</f>
        <v>0</v>
      </c>
      <c r="L118" s="68">
        <f>+MIR_2020!H126</f>
        <v>0</v>
      </c>
      <c r="M118" s="68">
        <f>+MIR_2020!I126</f>
        <v>0</v>
      </c>
      <c r="N118" s="68">
        <f>+MIR_2020!J126</f>
        <v>0</v>
      </c>
      <c r="O118" s="68">
        <f>+MIR_2020!K126</f>
        <v>0</v>
      </c>
      <c r="P118" s="68">
        <f>+MIR_2020!L126</f>
        <v>0</v>
      </c>
      <c r="Q118" s="68">
        <f>+MIR_2020!M126</f>
        <v>0</v>
      </c>
      <c r="R118" s="68">
        <f>+MIR_2020!N126</f>
        <v>0</v>
      </c>
      <c r="S118" s="68">
        <f>+MIR_2020!O126</f>
        <v>0</v>
      </c>
      <c r="T118" s="68">
        <f>+MIR_2020!P126</f>
        <v>0</v>
      </c>
      <c r="U118" s="68">
        <f>+MIR_2020!Q126</f>
        <v>0</v>
      </c>
      <c r="V118" s="68" t="str">
        <f>IF(MIR_2020!R126=0,V117,MIR_2020!R126)</f>
        <v>Anual</v>
      </c>
      <c r="W118" s="68" t="str">
        <f>IF(MIR_2020!S126=0,W117,MIR_2020!S126)</f>
        <v>Porcentaje</v>
      </c>
      <c r="X118" s="68">
        <f>+MIR_2020!V126</f>
        <v>0</v>
      </c>
      <c r="Y118" s="68">
        <f>+MIR_2020!W126</f>
        <v>0</v>
      </c>
      <c r="Z118" s="68">
        <f>+MIR_2020!X126</f>
        <v>0</v>
      </c>
      <c r="AA118" s="68" t="str">
        <f>IF(AND(MIR_2020!Y126="",H118=H117),AA117,MIR_2020!Y126)</f>
        <v>Los resultados de la encuesta son obtenidos en tiempo y forma.</v>
      </c>
      <c r="AB118" s="68">
        <f>+MIR_2020!Z126</f>
        <v>0</v>
      </c>
      <c r="AC118" s="68">
        <f>+MIR_2020!AA126</f>
        <v>0</v>
      </c>
      <c r="AD118" s="68">
        <f>+MIR_2020!AB126</f>
        <v>0</v>
      </c>
      <c r="AE118" s="76">
        <f>+MIR_2020!AC126</f>
        <v>0</v>
      </c>
      <c r="AF118" s="76">
        <f>+MIR_2020!AD126</f>
        <v>0</v>
      </c>
      <c r="AG118" s="67">
        <f>+MIR_2020!AE126</f>
        <v>0</v>
      </c>
      <c r="AH118" s="67">
        <f>+MIR_2020!AF126</f>
        <v>0</v>
      </c>
      <c r="AI118" s="67">
        <f>+MIR_2020!AG126</f>
        <v>0</v>
      </c>
      <c r="AJ118" s="67">
        <f>+MIR_2020!AH126</f>
        <v>0</v>
      </c>
      <c r="AK118" s="67">
        <f>+MIR_2020!AN126</f>
        <v>0</v>
      </c>
      <c r="AL118" s="67" t="str">
        <f ca="1">IF(MIR_2020!AO126="","-",IF(AN118="No aplica","-",IF(MIR_2020!AO126="Sin avance","Sin avance",IF(MIR_2020!AO126&lt;&gt;"Sin avance",IFERROR(_xlfn.FORMULATEXT(MIR_2020!AO126),CONCATENATE("=",MIR_2020!AO126)),"0"))))</f>
        <v>-</v>
      </c>
      <c r="AM118" s="67">
        <f>+MIR_2020!AP126</f>
        <v>0</v>
      </c>
      <c r="AN118" s="67">
        <f>+MIR_2020!AQ126</f>
        <v>0</v>
      </c>
      <c r="AO118" s="67">
        <f>+MIR_2020!AR126</f>
        <v>0</v>
      </c>
      <c r="AP118" s="77" t="str">
        <f>IF(MIR_2020!AS126="","-",MIR_2020!AS126)</f>
        <v>-</v>
      </c>
      <c r="AQ118" s="67">
        <f>+MIR_2020!AT126</f>
        <v>0</v>
      </c>
      <c r="AR118" s="67" t="str">
        <f ca="1">+IF(MIR_2020!AU126="","-",IF(AT118="No aplica","-",IF(MIR_2020!AU126="Sin avance","Sin avance",IF(MIR_2020!AU126&lt;&gt;"Sin avance",IFERROR(_xlfn.FORMULATEXT(MIR_2020!AU126),CONCATENATE("=",MIR_2020!AU126)),"0"))))</f>
        <v>-</v>
      </c>
      <c r="AS118" s="67">
        <f>+MIR_2020!AV126</f>
        <v>0</v>
      </c>
      <c r="AT118" s="67">
        <f>+MIR_2020!AW126</f>
        <v>0</v>
      </c>
      <c r="AU118" s="67">
        <f>+MIR_2020!AX126</f>
        <v>0</v>
      </c>
      <c r="AV118" s="77" t="str">
        <f>IF(MIR_2020!AY126="","-",MIR_2020!AY126)</f>
        <v>-</v>
      </c>
      <c r="AW118" s="67">
        <f>+MIR_2020!AZ126</f>
        <v>0</v>
      </c>
      <c r="AX118" s="69" t="str">
        <f ca="1">+IF(MIR_2020!BA126="","-",IF(AZ118="No aplica","-",IF(MIR_2020!BA126="Sin avance","Sin avance",IF(MIR_2020!BA126&lt;&gt;"Sin avance",IFERROR(_xlfn.FORMULATEXT(MIR_2020!BA126),CONCATENATE("=",MIR_2020!BA126)),"0"))))</f>
        <v>-</v>
      </c>
      <c r="AY118" s="67">
        <f>+MIR_2020!BB126</f>
        <v>0</v>
      </c>
      <c r="AZ118" s="67">
        <f>+MIR_2020!BC126</f>
        <v>0</v>
      </c>
      <c r="BA118" s="67">
        <f>+MIR_2020!BD126</f>
        <v>0</v>
      </c>
      <c r="BB118" s="77" t="str">
        <f>IF(MIR_2020!BE126="","-",MIR_2020!BE126)</f>
        <v>-</v>
      </c>
      <c r="BC118" s="67">
        <f>+MIR_2020!BF126</f>
        <v>0</v>
      </c>
      <c r="BD118" s="67" t="str">
        <f ca="1">+IF(MIR_2020!BG126="","-",IF(BF118="No aplica","-",IF(MIR_2020!BG126="Sin avance","Sin avance",IF(MIR_2020!BG126&lt;&gt;"Sin avance",IFERROR(_xlfn.FORMULATEXT(MIR_2020!BG126),CONCATENATE("=",MIR_2020!BG126)),"0"))))</f>
        <v>-</v>
      </c>
      <c r="BE118" s="67">
        <f>+MIR_2020!BH126</f>
        <v>0</v>
      </c>
      <c r="BF118" s="67">
        <f>+MIR_2020!BI126</f>
        <v>0</v>
      </c>
      <c r="BG118" s="67">
        <f>+MIR_2020!BJ126</f>
        <v>0</v>
      </c>
      <c r="BH118" s="77" t="str">
        <f>IF(MIR_2020!BK126="","-",MIR_2020!BK126)</f>
        <v>-</v>
      </c>
      <c r="BI118" s="67">
        <f>+MIR_2020!AH126</f>
        <v>0</v>
      </c>
      <c r="BJ118" s="70" t="str">
        <f ca="1">+IF(MIR_2020!AI126="","-",IF(BL118="No aplica","-",IF(MIR_2020!AI126="Sin avance","Sin avance",IF(MIR_2020!AI126&lt;&gt;"Sin avance",IFERROR(_xlfn.FORMULATEXT(MIR_2020!AI126),CONCATENATE("=",MIR_2020!AI126)),"-"))))</f>
        <v>-</v>
      </c>
      <c r="BK118" s="67">
        <f>+MIR_2020!AJ126</f>
        <v>0</v>
      </c>
      <c r="BL118" s="67">
        <f>+MIR_2020!AK126</f>
        <v>0</v>
      </c>
      <c r="BM118" s="67">
        <f>+MIR_2020!AL126</f>
        <v>0</v>
      </c>
      <c r="BN118" s="77" t="str">
        <f>IF(MIR_2020!AM126="","-",MIR_2020!AM126)</f>
        <v>-</v>
      </c>
      <c r="BO118" s="120" t="str">
        <f>IF(MIR_2020!BL126="","-",MIR_2020!BL126)</f>
        <v>-</v>
      </c>
      <c r="BP118" s="120" t="str">
        <f>IF(MIR_2020!BM126="","-",MIR_2020!BM126)</f>
        <v>-</v>
      </c>
      <c r="BQ118" s="120" t="str">
        <f>IF(MIR_2020!BN126="","-",MIR_2020!BN126)</f>
        <v>-</v>
      </c>
      <c r="BR118" s="120" t="str">
        <f>IF(MIR_2020!BO126="","-",MIR_2020!BO126)</f>
        <v>-</v>
      </c>
      <c r="BS118" s="73" t="str">
        <f>IF(MIR_2020!BP126="","-",MIR_2020!BP126)</f>
        <v>-</v>
      </c>
      <c r="BT118" s="120" t="str">
        <f>IF(MIR_2020!BR126="","-",MIR_2020!BR126)</f>
        <v>-</v>
      </c>
      <c r="BU118" s="120" t="str">
        <f>IF(MIR_2020!BS126="","-",MIR_2020!BS126)</f>
        <v>-</v>
      </c>
      <c r="BV118" s="73" t="str">
        <f>IF(MIR_2020!BT126="","-",MIR_2020!BT126)</f>
        <v>-</v>
      </c>
      <c r="BW118" s="73" t="str">
        <f>IF(MIR_2020!BU126="","-",MIR_2020!BU126)</f>
        <v>-</v>
      </c>
      <c r="BX118" s="73" t="str">
        <f>IF(MIR_2020!BV126="","-",MIR_2020!BV126)</f>
        <v>-</v>
      </c>
      <c r="BY118" s="73" t="str">
        <f>IF(MIR_2020!BW126="","-",MIR_2020!BW126)</f>
        <v>-</v>
      </c>
      <c r="BZ118" s="73" t="str">
        <f>IF(MIR_2020!BX126="","-",MIR_2020!BX126)</f>
        <v>-</v>
      </c>
      <c r="CA118" s="120" t="str">
        <f>IF(MIR_2020!BY126="","-",MIR_2020!BY126)</f>
        <v>-</v>
      </c>
      <c r="CB118" s="120" t="str">
        <f>IF(MIR_2020!BZ126="","-",MIR_2020!BZ126)</f>
        <v>-</v>
      </c>
      <c r="CC118" s="73" t="str">
        <f>IF(MIR_2020!CA126="","-",MIR_2020!CA126)</f>
        <v>-</v>
      </c>
      <c r="CD118" s="73" t="str">
        <f>IF(MIR_2020!CB126="","-",MIR_2020!CB126)</f>
        <v>-</v>
      </c>
      <c r="CE118" s="73" t="str">
        <f>IF(MIR_2020!CC126="","-",MIR_2020!CC126)</f>
        <v>-</v>
      </c>
      <c r="CF118" s="73" t="str">
        <f>IF(MIR_2020!CD126="","-",MIR_2020!CD126)</f>
        <v>-</v>
      </c>
      <c r="CG118" s="73" t="str">
        <f>IF(MIR_2020!CE126="","-",MIR_2020!CE126)</f>
        <v>-</v>
      </c>
      <c r="CH118" s="120" t="str">
        <f>IF(MIR_2020!CF126="","-",MIR_2020!CF126)</f>
        <v>-</v>
      </c>
      <c r="CI118" s="120" t="str">
        <f>IF(MIR_2020!CG126="","-",MIR_2020!CG126)</f>
        <v>-</v>
      </c>
      <c r="CJ118" s="73" t="str">
        <f>IF(MIR_2020!CH126="","-",MIR_2020!CH126)</f>
        <v>-</v>
      </c>
      <c r="CK118" s="73" t="str">
        <f>IF(MIR_2020!CI126="","-",MIR_2020!CI126)</f>
        <v>-</v>
      </c>
      <c r="CL118" s="73" t="str">
        <f>IF(MIR_2020!CJ126="","-",MIR_2020!CJ126)</f>
        <v>-</v>
      </c>
      <c r="CM118" s="73" t="str">
        <f>IF(MIR_2020!CK126="","-",MIR_2020!CK126)</f>
        <v>-</v>
      </c>
      <c r="CN118" s="73" t="str">
        <f>IF(MIR_2020!CL126="","-",MIR_2020!CL126)</f>
        <v>-</v>
      </c>
      <c r="CO118" s="120" t="str">
        <f>IF(MIR_2020!CM126="","-",MIR_2020!CM126)</f>
        <v>-</v>
      </c>
      <c r="CP118" s="120" t="str">
        <f>IF(MIR_2020!CN126="","-",MIR_2020!CN126)</f>
        <v>-</v>
      </c>
      <c r="CQ118" s="73" t="str">
        <f>IF(MIR_2020!CO126="","-",MIR_2020!CO126)</f>
        <v>-</v>
      </c>
      <c r="CR118" s="73" t="str">
        <f>IF(MIR_2020!CP126="","-",MIR_2020!CP126)</f>
        <v>-</v>
      </c>
      <c r="CS118" s="73" t="str">
        <f>IF(MIR_2020!CQ126="","-",MIR_2020!CQ126)</f>
        <v>-</v>
      </c>
      <c r="CT118" s="73" t="str">
        <f>IF(MIR_2020!CR126="","-",MIR_2020!CR126)</f>
        <v>-</v>
      </c>
      <c r="CU118" s="73" t="str">
        <f>IF(MIR_2020!CS126="","-",MIR_2020!CS126)</f>
        <v>-</v>
      </c>
    </row>
    <row r="119" spans="1:99" s="67" customFormat="1" ht="12.75" x14ac:dyDescent="0.3">
      <c r="A119" s="66">
        <f>+VLOOKUP($D119,Catálogos!$A$14:$E$40,5,0)</f>
        <v>2</v>
      </c>
      <c r="B119" s="68" t="str">
        <f>+VLOOKUP(D119,Catálogos!$A$14:$C$40,3,FALSE)</f>
        <v>Promover el pleno ejercicio de los derechos de acceso a la información pública y de protección de datos personales, así como la transparencia y apertura de las instituciones públicas.</v>
      </c>
      <c r="C119" s="68" t="str">
        <f>+VLOOKUP(D119,Catálogos!$A$14:$F$40,6,FALSE)</f>
        <v>Presidencia</v>
      </c>
      <c r="D119" s="67" t="str">
        <f>+MID(MIR_2020!$D$6,1,3)</f>
        <v>170</v>
      </c>
      <c r="E119" s="68" t="str">
        <f>+MID(MIR_2020!$D$6,7,150)</f>
        <v>Dirección General de Comunicación Social y Difusión</v>
      </c>
      <c r="F119" s="67" t="str">
        <f>IF(MIR_2020!B127=0,F118,MIR_2020!B127)</f>
        <v>GOA09</v>
      </c>
      <c r="G119" s="67" t="str">
        <f>IF(MIR_2020!C127=0,G118,MIR_2020!C127)</f>
        <v>Actividad</v>
      </c>
      <c r="H119" s="68" t="str">
        <f>IF(MIR_2020!D127="",H118,MIR_2020!D127)</f>
        <v>2.2 Aplicación de una encuesta institucional de diagnóstico de los instrumentos de comunicación interna y el impacto de sus mensajes entre el personal del Instituto.</v>
      </c>
      <c r="I119" s="68">
        <f>+MIR_2020!E127</f>
        <v>0</v>
      </c>
      <c r="J119" s="68">
        <f>+MIR_2020!F127</f>
        <v>0</v>
      </c>
      <c r="K119" s="68">
        <f>+MIR_2020!G127</f>
        <v>0</v>
      </c>
      <c r="L119" s="68">
        <f>+MIR_2020!H127</f>
        <v>0</v>
      </c>
      <c r="M119" s="68">
        <f>+MIR_2020!I127</f>
        <v>0</v>
      </c>
      <c r="N119" s="68">
        <f>+MIR_2020!J127</f>
        <v>0</v>
      </c>
      <c r="O119" s="68">
        <f>+MIR_2020!K127</f>
        <v>0</v>
      </c>
      <c r="P119" s="68">
        <f>+MIR_2020!L127</f>
        <v>0</v>
      </c>
      <c r="Q119" s="68">
        <f>+MIR_2020!M127</f>
        <v>0</v>
      </c>
      <c r="R119" s="68">
        <f>+MIR_2020!N127</f>
        <v>0</v>
      </c>
      <c r="S119" s="68">
        <f>+MIR_2020!O127</f>
        <v>0</v>
      </c>
      <c r="T119" s="68">
        <f>+MIR_2020!P127</f>
        <v>0</v>
      </c>
      <c r="U119" s="68">
        <f>+MIR_2020!Q127</f>
        <v>0</v>
      </c>
      <c r="V119" s="68" t="str">
        <f>IF(MIR_2020!R127=0,V118,MIR_2020!R127)</f>
        <v>Anual</v>
      </c>
      <c r="W119" s="68" t="str">
        <f>IF(MIR_2020!S127=0,W118,MIR_2020!S127)</f>
        <v>Porcentaje</v>
      </c>
      <c r="X119" s="68">
        <f>+MIR_2020!V127</f>
        <v>0</v>
      </c>
      <c r="Y119" s="68">
        <f>+MIR_2020!W127</f>
        <v>0</v>
      </c>
      <c r="Z119" s="68">
        <f>+MIR_2020!X127</f>
        <v>0</v>
      </c>
      <c r="AA119" s="68" t="str">
        <f>IF(AND(MIR_2020!Y127="",H119=H118),AA118,MIR_2020!Y127)</f>
        <v>Los resultados de la encuesta son obtenidos en tiempo y forma.</v>
      </c>
      <c r="AB119" s="68">
        <f>+MIR_2020!Z127</f>
        <v>0</v>
      </c>
      <c r="AC119" s="68">
        <f>+MIR_2020!AA127</f>
        <v>0</v>
      </c>
      <c r="AD119" s="68">
        <f>+MIR_2020!AB127</f>
        <v>0</v>
      </c>
      <c r="AE119" s="76">
        <f>+MIR_2020!AC127</f>
        <v>0</v>
      </c>
      <c r="AF119" s="76">
        <f>+MIR_2020!AD127</f>
        <v>0</v>
      </c>
      <c r="AG119" s="67">
        <f>+MIR_2020!AE127</f>
        <v>0</v>
      </c>
      <c r="AH119" s="67">
        <f>+MIR_2020!AF127</f>
        <v>0</v>
      </c>
      <c r="AI119" s="67">
        <f>+MIR_2020!AG127</f>
        <v>0</v>
      </c>
      <c r="AJ119" s="67">
        <f>+MIR_2020!AH127</f>
        <v>0</v>
      </c>
      <c r="AK119" s="67">
        <f>+MIR_2020!AN127</f>
        <v>0</v>
      </c>
      <c r="AL119" s="67" t="str">
        <f ca="1">IF(MIR_2020!AO127="","-",IF(AN119="No aplica","-",IF(MIR_2020!AO127="Sin avance","Sin avance",IF(MIR_2020!AO127&lt;&gt;"Sin avance",IFERROR(_xlfn.FORMULATEXT(MIR_2020!AO127),CONCATENATE("=",MIR_2020!AO127)),"0"))))</f>
        <v>-</v>
      </c>
      <c r="AM119" s="67">
        <f>+MIR_2020!AP127</f>
        <v>0</v>
      </c>
      <c r="AN119" s="67">
        <f>+MIR_2020!AQ127</f>
        <v>0</v>
      </c>
      <c r="AO119" s="67">
        <f>+MIR_2020!AR127</f>
        <v>0</v>
      </c>
      <c r="AP119" s="77" t="str">
        <f>IF(MIR_2020!AS127="","-",MIR_2020!AS127)</f>
        <v>-</v>
      </c>
      <c r="AQ119" s="67">
        <f>+MIR_2020!AT127</f>
        <v>0</v>
      </c>
      <c r="AR119" s="67" t="str">
        <f ca="1">+IF(MIR_2020!AU127="","-",IF(AT119="No aplica","-",IF(MIR_2020!AU127="Sin avance","Sin avance",IF(MIR_2020!AU127&lt;&gt;"Sin avance",IFERROR(_xlfn.FORMULATEXT(MIR_2020!AU127),CONCATENATE("=",MIR_2020!AU127)),"0"))))</f>
        <v>-</v>
      </c>
      <c r="AS119" s="67">
        <f>+MIR_2020!AV127</f>
        <v>0</v>
      </c>
      <c r="AT119" s="67">
        <f>+MIR_2020!AW127</f>
        <v>0</v>
      </c>
      <c r="AU119" s="67">
        <f>+MIR_2020!AX127</f>
        <v>0</v>
      </c>
      <c r="AV119" s="77" t="str">
        <f>IF(MIR_2020!AY127="","-",MIR_2020!AY127)</f>
        <v>-</v>
      </c>
      <c r="AW119" s="67">
        <f>+MIR_2020!AZ127</f>
        <v>0</v>
      </c>
      <c r="AX119" s="69" t="str">
        <f ca="1">+IF(MIR_2020!BA127="","-",IF(AZ119="No aplica","-",IF(MIR_2020!BA127="Sin avance","Sin avance",IF(MIR_2020!BA127&lt;&gt;"Sin avance",IFERROR(_xlfn.FORMULATEXT(MIR_2020!BA127),CONCATENATE("=",MIR_2020!BA127)),"0"))))</f>
        <v>-</v>
      </c>
      <c r="AY119" s="67">
        <f>+MIR_2020!BB127</f>
        <v>0</v>
      </c>
      <c r="AZ119" s="67">
        <f>+MIR_2020!BC127</f>
        <v>0</v>
      </c>
      <c r="BA119" s="67">
        <f>+MIR_2020!BD127</f>
        <v>0</v>
      </c>
      <c r="BB119" s="77" t="str">
        <f>IF(MIR_2020!BE127="","-",MIR_2020!BE127)</f>
        <v>-</v>
      </c>
      <c r="BC119" s="67">
        <f>+MIR_2020!BF127</f>
        <v>0</v>
      </c>
      <c r="BD119" s="67" t="str">
        <f ca="1">+IF(MIR_2020!BG127="","-",IF(BF119="No aplica","-",IF(MIR_2020!BG127="Sin avance","Sin avance",IF(MIR_2020!BG127&lt;&gt;"Sin avance",IFERROR(_xlfn.FORMULATEXT(MIR_2020!BG127),CONCATENATE("=",MIR_2020!BG127)),"0"))))</f>
        <v>-</v>
      </c>
      <c r="BE119" s="67">
        <f>+MIR_2020!BH127</f>
        <v>0</v>
      </c>
      <c r="BF119" s="67">
        <f>+MIR_2020!BI127</f>
        <v>0</v>
      </c>
      <c r="BG119" s="67">
        <f>+MIR_2020!BJ127</f>
        <v>0</v>
      </c>
      <c r="BH119" s="77" t="str">
        <f>IF(MIR_2020!BK127="","-",MIR_2020!BK127)</f>
        <v>-</v>
      </c>
      <c r="BI119" s="67">
        <f>+MIR_2020!AH127</f>
        <v>0</v>
      </c>
      <c r="BJ119" s="70" t="str">
        <f ca="1">+IF(MIR_2020!AI127="","-",IF(BL119="No aplica","-",IF(MIR_2020!AI127="Sin avance","Sin avance",IF(MIR_2020!AI127&lt;&gt;"Sin avance",IFERROR(_xlfn.FORMULATEXT(MIR_2020!AI127),CONCATENATE("=",MIR_2020!AI127)),"-"))))</f>
        <v>-</v>
      </c>
      <c r="BK119" s="67">
        <f>+MIR_2020!AJ127</f>
        <v>0</v>
      </c>
      <c r="BL119" s="67">
        <f>+MIR_2020!AK127</f>
        <v>0</v>
      </c>
      <c r="BM119" s="67">
        <f>+MIR_2020!AL127</f>
        <v>0</v>
      </c>
      <c r="BN119" s="77" t="str">
        <f>IF(MIR_2020!AM127="","-",MIR_2020!AM127)</f>
        <v>-</v>
      </c>
      <c r="BO119" s="120" t="str">
        <f>IF(MIR_2020!BL127="","-",MIR_2020!BL127)</f>
        <v>-</v>
      </c>
      <c r="BP119" s="120" t="str">
        <f>IF(MIR_2020!BM127="","-",MIR_2020!BM127)</f>
        <v>-</v>
      </c>
      <c r="BQ119" s="120" t="str">
        <f>IF(MIR_2020!BN127="","-",MIR_2020!BN127)</f>
        <v>-</v>
      </c>
      <c r="BR119" s="120" t="str">
        <f>IF(MIR_2020!BO127="","-",MIR_2020!BO127)</f>
        <v>-</v>
      </c>
      <c r="BS119" s="73" t="str">
        <f>IF(MIR_2020!BP127="","-",MIR_2020!BP127)</f>
        <v>-</v>
      </c>
      <c r="BT119" s="120" t="str">
        <f>IF(MIR_2020!BR127="","-",MIR_2020!BR127)</f>
        <v>-</v>
      </c>
      <c r="BU119" s="120" t="str">
        <f>IF(MIR_2020!BS127="","-",MIR_2020!BS127)</f>
        <v>-</v>
      </c>
      <c r="BV119" s="73" t="str">
        <f>IF(MIR_2020!BT127="","-",MIR_2020!BT127)</f>
        <v>-</v>
      </c>
      <c r="BW119" s="73" t="str">
        <f>IF(MIR_2020!BU127="","-",MIR_2020!BU127)</f>
        <v>-</v>
      </c>
      <c r="BX119" s="73" t="str">
        <f>IF(MIR_2020!BV127="","-",MIR_2020!BV127)</f>
        <v>-</v>
      </c>
      <c r="BY119" s="73" t="str">
        <f>IF(MIR_2020!BW127="","-",MIR_2020!BW127)</f>
        <v>-</v>
      </c>
      <c r="BZ119" s="73" t="str">
        <f>IF(MIR_2020!BX127="","-",MIR_2020!BX127)</f>
        <v>-</v>
      </c>
      <c r="CA119" s="120" t="str">
        <f>IF(MIR_2020!BY127="","-",MIR_2020!BY127)</f>
        <v>-</v>
      </c>
      <c r="CB119" s="120" t="str">
        <f>IF(MIR_2020!BZ127="","-",MIR_2020!BZ127)</f>
        <v>-</v>
      </c>
      <c r="CC119" s="73" t="str">
        <f>IF(MIR_2020!CA127="","-",MIR_2020!CA127)</f>
        <v>-</v>
      </c>
      <c r="CD119" s="73" t="str">
        <f>IF(MIR_2020!CB127="","-",MIR_2020!CB127)</f>
        <v>-</v>
      </c>
      <c r="CE119" s="73" t="str">
        <f>IF(MIR_2020!CC127="","-",MIR_2020!CC127)</f>
        <v>-</v>
      </c>
      <c r="CF119" s="73" t="str">
        <f>IF(MIR_2020!CD127="","-",MIR_2020!CD127)</f>
        <v>-</v>
      </c>
      <c r="CG119" s="73" t="str">
        <f>IF(MIR_2020!CE127="","-",MIR_2020!CE127)</f>
        <v>-</v>
      </c>
      <c r="CH119" s="120" t="str">
        <f>IF(MIR_2020!CF127="","-",MIR_2020!CF127)</f>
        <v>-</v>
      </c>
      <c r="CI119" s="120" t="str">
        <f>IF(MIR_2020!CG127="","-",MIR_2020!CG127)</f>
        <v>-</v>
      </c>
      <c r="CJ119" s="73" t="str">
        <f>IF(MIR_2020!CH127="","-",MIR_2020!CH127)</f>
        <v>-</v>
      </c>
      <c r="CK119" s="73" t="str">
        <f>IF(MIR_2020!CI127="","-",MIR_2020!CI127)</f>
        <v>-</v>
      </c>
      <c r="CL119" s="73" t="str">
        <f>IF(MIR_2020!CJ127="","-",MIR_2020!CJ127)</f>
        <v>-</v>
      </c>
      <c r="CM119" s="73" t="str">
        <f>IF(MIR_2020!CK127="","-",MIR_2020!CK127)</f>
        <v>-</v>
      </c>
      <c r="CN119" s="73" t="str">
        <f>IF(MIR_2020!CL127="","-",MIR_2020!CL127)</f>
        <v>-</v>
      </c>
      <c r="CO119" s="120" t="str">
        <f>IF(MIR_2020!CM127="","-",MIR_2020!CM127)</f>
        <v>-</v>
      </c>
      <c r="CP119" s="120" t="str">
        <f>IF(MIR_2020!CN127="","-",MIR_2020!CN127)</f>
        <v>-</v>
      </c>
      <c r="CQ119" s="73" t="str">
        <f>IF(MIR_2020!CO127="","-",MIR_2020!CO127)</f>
        <v>-</v>
      </c>
      <c r="CR119" s="73" t="str">
        <f>IF(MIR_2020!CP127="","-",MIR_2020!CP127)</f>
        <v>-</v>
      </c>
      <c r="CS119" s="73" t="str">
        <f>IF(MIR_2020!CQ127="","-",MIR_2020!CQ127)</f>
        <v>-</v>
      </c>
      <c r="CT119" s="73" t="str">
        <f>IF(MIR_2020!CR127="","-",MIR_2020!CR127)</f>
        <v>-</v>
      </c>
      <c r="CU119" s="73" t="str">
        <f>IF(MIR_2020!CS127="","-",MIR_2020!CS127)</f>
        <v>-</v>
      </c>
    </row>
    <row r="120" spans="1:99" s="67" customFormat="1" ht="12.75" x14ac:dyDescent="0.3">
      <c r="A120" s="66">
        <f>+VLOOKUP($D120,Catálogos!$A$14:$E$40,5,0)</f>
        <v>2</v>
      </c>
      <c r="B120" s="68" t="str">
        <f>+VLOOKUP(D120,Catálogos!$A$14:$C$40,3,FALSE)</f>
        <v>Promover el pleno ejercicio de los derechos de acceso a la información pública y de protección de datos personales, así como la transparencia y apertura de las instituciones públicas.</v>
      </c>
      <c r="C120" s="68" t="str">
        <f>+VLOOKUP(D120,Catálogos!$A$14:$F$40,6,FALSE)</f>
        <v>Presidencia</v>
      </c>
      <c r="D120" s="67" t="str">
        <f>+MID(MIR_2020!$D$6,1,3)</f>
        <v>170</v>
      </c>
      <c r="E120" s="68" t="str">
        <f>+MID(MIR_2020!$D$6,7,150)</f>
        <v>Dirección General de Comunicación Social y Difusión</v>
      </c>
      <c r="F120" s="67" t="str">
        <f>IF(MIR_2020!B128=0,F119,MIR_2020!B128)</f>
        <v>GOA09</v>
      </c>
      <c r="G120" s="67" t="str">
        <f>IF(MIR_2020!C128=0,G119,MIR_2020!C128)</f>
        <v>Actividad</v>
      </c>
      <c r="H120" s="68" t="str">
        <f>IF(MIR_2020!D128="",H119,MIR_2020!D128)</f>
        <v>2.2 Aplicación de una encuesta institucional de diagnóstico de los instrumentos de comunicación interna y el impacto de sus mensajes entre el personal del Instituto.</v>
      </c>
      <c r="I120" s="68">
        <f>+MIR_2020!E128</f>
        <v>0</v>
      </c>
      <c r="J120" s="68">
        <f>+MIR_2020!F128</f>
        <v>0</v>
      </c>
      <c r="K120" s="68">
        <f>+MIR_2020!G128</f>
        <v>0</v>
      </c>
      <c r="L120" s="68">
        <f>+MIR_2020!H128</f>
        <v>0</v>
      </c>
      <c r="M120" s="68">
        <f>+MIR_2020!I128</f>
        <v>0</v>
      </c>
      <c r="N120" s="68">
        <f>+MIR_2020!J128</f>
        <v>0</v>
      </c>
      <c r="O120" s="68">
        <f>+MIR_2020!K128</f>
        <v>0</v>
      </c>
      <c r="P120" s="68">
        <f>+MIR_2020!L128</f>
        <v>0</v>
      </c>
      <c r="Q120" s="68">
        <f>+MIR_2020!M128</f>
        <v>0</v>
      </c>
      <c r="R120" s="68">
        <f>+MIR_2020!N128</f>
        <v>0</v>
      </c>
      <c r="S120" s="68">
        <f>+MIR_2020!O128</f>
        <v>0</v>
      </c>
      <c r="T120" s="68">
        <f>+MIR_2020!P128</f>
        <v>0</v>
      </c>
      <c r="U120" s="68">
        <f>+MIR_2020!Q128</f>
        <v>0</v>
      </c>
      <c r="V120" s="68" t="str">
        <f>IF(MIR_2020!R128=0,V119,MIR_2020!R128)</f>
        <v>Anual</v>
      </c>
      <c r="W120" s="68" t="str">
        <f>IF(MIR_2020!S128=0,W119,MIR_2020!S128)</f>
        <v>Porcentaje</v>
      </c>
      <c r="X120" s="68">
        <f>+MIR_2020!V128</f>
        <v>0</v>
      </c>
      <c r="Y120" s="68">
        <f>+MIR_2020!W128</f>
        <v>0</v>
      </c>
      <c r="Z120" s="68">
        <f>+MIR_2020!X128</f>
        <v>0</v>
      </c>
      <c r="AA120" s="68" t="str">
        <f>IF(AND(MIR_2020!Y128="",H120=H119),AA119,MIR_2020!Y128)</f>
        <v>Los resultados de la encuesta son obtenidos en tiempo y forma.</v>
      </c>
      <c r="AB120" s="68">
        <f>+MIR_2020!Z128</f>
        <v>0</v>
      </c>
      <c r="AC120" s="68">
        <f>+MIR_2020!AA128</f>
        <v>0</v>
      </c>
      <c r="AD120" s="68">
        <f>+MIR_2020!AB128</f>
        <v>0</v>
      </c>
      <c r="AE120" s="76">
        <f>+MIR_2020!AC128</f>
        <v>0</v>
      </c>
      <c r="AF120" s="76">
        <f>+MIR_2020!AD128</f>
        <v>0</v>
      </c>
      <c r="AG120" s="67">
        <f>+MIR_2020!AE128</f>
        <v>0</v>
      </c>
      <c r="AH120" s="67">
        <f>+MIR_2020!AF128</f>
        <v>0</v>
      </c>
      <c r="AI120" s="67">
        <f>+MIR_2020!AG128</f>
        <v>0</v>
      </c>
      <c r="AJ120" s="67">
        <f>+MIR_2020!AH128</f>
        <v>0</v>
      </c>
      <c r="AK120" s="67">
        <f>+MIR_2020!AN128</f>
        <v>0</v>
      </c>
      <c r="AL120" s="67" t="str">
        <f ca="1">IF(MIR_2020!AO128="","-",IF(AN120="No aplica","-",IF(MIR_2020!AO128="Sin avance","Sin avance",IF(MIR_2020!AO128&lt;&gt;"Sin avance",IFERROR(_xlfn.FORMULATEXT(MIR_2020!AO128),CONCATENATE("=",MIR_2020!AO128)),"0"))))</f>
        <v>-</v>
      </c>
      <c r="AM120" s="67">
        <f>+MIR_2020!AP128</f>
        <v>0</v>
      </c>
      <c r="AN120" s="67">
        <f>+MIR_2020!AQ128</f>
        <v>0</v>
      </c>
      <c r="AO120" s="67">
        <f>+MIR_2020!AR128</f>
        <v>0</v>
      </c>
      <c r="AP120" s="77" t="str">
        <f>IF(MIR_2020!AS128="","-",MIR_2020!AS128)</f>
        <v>-</v>
      </c>
      <c r="AQ120" s="67">
        <f>+MIR_2020!AT128</f>
        <v>0</v>
      </c>
      <c r="AR120" s="67" t="str">
        <f ca="1">+IF(MIR_2020!AU128="","-",IF(AT120="No aplica","-",IF(MIR_2020!AU128="Sin avance","Sin avance",IF(MIR_2020!AU128&lt;&gt;"Sin avance",IFERROR(_xlfn.FORMULATEXT(MIR_2020!AU128),CONCATENATE("=",MIR_2020!AU128)),"0"))))</f>
        <v>-</v>
      </c>
      <c r="AS120" s="67">
        <f>+MIR_2020!AV128</f>
        <v>0</v>
      </c>
      <c r="AT120" s="67">
        <f>+MIR_2020!AW128</f>
        <v>0</v>
      </c>
      <c r="AU120" s="67">
        <f>+MIR_2020!AX128</f>
        <v>0</v>
      </c>
      <c r="AV120" s="77" t="str">
        <f>IF(MIR_2020!AY128="","-",MIR_2020!AY128)</f>
        <v>-</v>
      </c>
      <c r="AW120" s="67">
        <f>+MIR_2020!AZ128</f>
        <v>0</v>
      </c>
      <c r="AX120" s="69" t="str">
        <f ca="1">+IF(MIR_2020!BA128="","-",IF(AZ120="No aplica","-",IF(MIR_2020!BA128="Sin avance","Sin avance",IF(MIR_2020!BA128&lt;&gt;"Sin avance",IFERROR(_xlfn.FORMULATEXT(MIR_2020!BA128),CONCATENATE("=",MIR_2020!BA128)),"0"))))</f>
        <v>-</v>
      </c>
      <c r="AY120" s="67">
        <f>+MIR_2020!BB128</f>
        <v>0</v>
      </c>
      <c r="AZ120" s="67">
        <f>+MIR_2020!BC128</f>
        <v>0</v>
      </c>
      <c r="BA120" s="67">
        <f>+MIR_2020!BD128</f>
        <v>0</v>
      </c>
      <c r="BB120" s="77" t="str">
        <f>IF(MIR_2020!BE128="","-",MIR_2020!BE128)</f>
        <v>-</v>
      </c>
      <c r="BC120" s="67">
        <f>+MIR_2020!BF128</f>
        <v>0</v>
      </c>
      <c r="BD120" s="67" t="str">
        <f ca="1">+IF(MIR_2020!BG128="","-",IF(BF120="No aplica","-",IF(MIR_2020!BG128="Sin avance","Sin avance",IF(MIR_2020!BG128&lt;&gt;"Sin avance",IFERROR(_xlfn.FORMULATEXT(MIR_2020!BG128),CONCATENATE("=",MIR_2020!BG128)),"0"))))</f>
        <v>-</v>
      </c>
      <c r="BE120" s="67">
        <f>+MIR_2020!BH128</f>
        <v>0</v>
      </c>
      <c r="BF120" s="67">
        <f>+MIR_2020!BI128</f>
        <v>0</v>
      </c>
      <c r="BG120" s="67">
        <f>+MIR_2020!BJ128</f>
        <v>0</v>
      </c>
      <c r="BH120" s="77" t="str">
        <f>IF(MIR_2020!BK128="","-",MIR_2020!BK128)</f>
        <v>-</v>
      </c>
      <c r="BI120" s="67">
        <f>+MIR_2020!AH128</f>
        <v>0</v>
      </c>
      <c r="BJ120" s="70" t="str">
        <f ca="1">+IF(MIR_2020!AI128="","-",IF(BL120="No aplica","-",IF(MIR_2020!AI128="Sin avance","Sin avance",IF(MIR_2020!AI128&lt;&gt;"Sin avance",IFERROR(_xlfn.FORMULATEXT(MIR_2020!AI128),CONCATENATE("=",MIR_2020!AI128)),"-"))))</f>
        <v>-</v>
      </c>
      <c r="BK120" s="67">
        <f>+MIR_2020!AJ128</f>
        <v>0</v>
      </c>
      <c r="BL120" s="67">
        <f>+MIR_2020!AK128</f>
        <v>0</v>
      </c>
      <c r="BM120" s="67">
        <f>+MIR_2020!AL128</f>
        <v>0</v>
      </c>
      <c r="BN120" s="77" t="str">
        <f>IF(MIR_2020!AM128="","-",MIR_2020!AM128)</f>
        <v>-</v>
      </c>
      <c r="BO120" s="120" t="str">
        <f>IF(MIR_2020!BL128="","-",MIR_2020!BL128)</f>
        <v>-</v>
      </c>
      <c r="BP120" s="120" t="str">
        <f>IF(MIR_2020!BM128="","-",MIR_2020!BM128)</f>
        <v>-</v>
      </c>
      <c r="BQ120" s="120" t="str">
        <f>IF(MIR_2020!BN128="","-",MIR_2020!BN128)</f>
        <v>-</v>
      </c>
      <c r="BR120" s="120" t="str">
        <f>IF(MIR_2020!BO128="","-",MIR_2020!BO128)</f>
        <v>-</v>
      </c>
      <c r="BS120" s="73" t="str">
        <f>IF(MIR_2020!BP128="","-",MIR_2020!BP128)</f>
        <v>-</v>
      </c>
      <c r="BT120" s="120" t="str">
        <f>IF(MIR_2020!BR128="","-",MIR_2020!BR128)</f>
        <v>-</v>
      </c>
      <c r="BU120" s="120" t="str">
        <f>IF(MIR_2020!BS128="","-",MIR_2020!BS128)</f>
        <v>-</v>
      </c>
      <c r="BV120" s="73" t="str">
        <f>IF(MIR_2020!BT128="","-",MIR_2020!BT128)</f>
        <v>-</v>
      </c>
      <c r="BW120" s="73" t="str">
        <f>IF(MIR_2020!BU128="","-",MIR_2020!BU128)</f>
        <v>-</v>
      </c>
      <c r="BX120" s="73" t="str">
        <f>IF(MIR_2020!BV128="","-",MIR_2020!BV128)</f>
        <v>-</v>
      </c>
      <c r="BY120" s="73" t="str">
        <f>IF(MIR_2020!BW128="","-",MIR_2020!BW128)</f>
        <v>-</v>
      </c>
      <c r="BZ120" s="73" t="str">
        <f>IF(MIR_2020!BX128="","-",MIR_2020!BX128)</f>
        <v>-</v>
      </c>
      <c r="CA120" s="120" t="str">
        <f>IF(MIR_2020!BY128="","-",MIR_2020!BY128)</f>
        <v>-</v>
      </c>
      <c r="CB120" s="120" t="str">
        <f>IF(MIR_2020!BZ128="","-",MIR_2020!BZ128)</f>
        <v>-</v>
      </c>
      <c r="CC120" s="73" t="str">
        <f>IF(MIR_2020!CA128="","-",MIR_2020!CA128)</f>
        <v>-</v>
      </c>
      <c r="CD120" s="73" t="str">
        <f>IF(MIR_2020!CB128="","-",MIR_2020!CB128)</f>
        <v>-</v>
      </c>
      <c r="CE120" s="73" t="str">
        <f>IF(MIR_2020!CC128="","-",MIR_2020!CC128)</f>
        <v>-</v>
      </c>
      <c r="CF120" s="73" t="str">
        <f>IF(MIR_2020!CD128="","-",MIR_2020!CD128)</f>
        <v>-</v>
      </c>
      <c r="CG120" s="73" t="str">
        <f>IF(MIR_2020!CE128="","-",MIR_2020!CE128)</f>
        <v>-</v>
      </c>
      <c r="CH120" s="120" t="str">
        <f>IF(MIR_2020!CF128="","-",MIR_2020!CF128)</f>
        <v>-</v>
      </c>
      <c r="CI120" s="120" t="str">
        <f>IF(MIR_2020!CG128="","-",MIR_2020!CG128)</f>
        <v>-</v>
      </c>
      <c r="CJ120" s="73" t="str">
        <f>IF(MIR_2020!CH128="","-",MIR_2020!CH128)</f>
        <v>-</v>
      </c>
      <c r="CK120" s="73" t="str">
        <f>IF(MIR_2020!CI128="","-",MIR_2020!CI128)</f>
        <v>-</v>
      </c>
      <c r="CL120" s="73" t="str">
        <f>IF(MIR_2020!CJ128="","-",MIR_2020!CJ128)</f>
        <v>-</v>
      </c>
      <c r="CM120" s="73" t="str">
        <f>IF(MIR_2020!CK128="","-",MIR_2020!CK128)</f>
        <v>-</v>
      </c>
      <c r="CN120" s="73" t="str">
        <f>IF(MIR_2020!CL128="","-",MIR_2020!CL128)</f>
        <v>-</v>
      </c>
      <c r="CO120" s="120" t="str">
        <f>IF(MIR_2020!CM128="","-",MIR_2020!CM128)</f>
        <v>-</v>
      </c>
      <c r="CP120" s="120" t="str">
        <f>IF(MIR_2020!CN128="","-",MIR_2020!CN128)</f>
        <v>-</v>
      </c>
      <c r="CQ120" s="73" t="str">
        <f>IF(MIR_2020!CO128="","-",MIR_2020!CO128)</f>
        <v>-</v>
      </c>
      <c r="CR120" s="73" t="str">
        <f>IF(MIR_2020!CP128="","-",MIR_2020!CP128)</f>
        <v>-</v>
      </c>
      <c r="CS120" s="73" t="str">
        <f>IF(MIR_2020!CQ128="","-",MIR_2020!CQ128)</f>
        <v>-</v>
      </c>
      <c r="CT120" s="73" t="str">
        <f>IF(MIR_2020!CR128="","-",MIR_2020!CR128)</f>
        <v>-</v>
      </c>
      <c r="CU120" s="73" t="str">
        <f>IF(MIR_2020!CS128="","-",MIR_2020!CS128)</f>
        <v>-</v>
      </c>
    </row>
  </sheetData>
  <autoFilter ref="A4:CU12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activeCell="L2" sqref="L2"/>
    </sheetView>
  </sheetViews>
  <sheetFormatPr baseColWidth="10" defaultColWidth="11.42578125" defaultRowHeight="16.5" x14ac:dyDescent="0.3"/>
  <cols>
    <col min="1" max="1" width="11.42578125" style="84"/>
    <col min="2" max="2" width="15" style="85" bestFit="1" customWidth="1"/>
    <col min="3" max="6" width="11.85546875" style="86" bestFit="1" customWidth="1"/>
    <col min="7" max="7" width="11.85546875" style="87" bestFit="1" customWidth="1"/>
    <col min="8" max="8" width="11.42578125" style="86"/>
    <col min="9" max="9" width="16.42578125" style="88" bestFit="1" customWidth="1"/>
    <col min="10" max="16384" width="11.42578125" style="84"/>
  </cols>
  <sheetData>
    <row r="1" spans="1:14" ht="17.25" thickBot="1" x14ac:dyDescent="0.35">
      <c r="J1" s="89" t="s">
        <v>157</v>
      </c>
      <c r="K1" s="89" t="s">
        <v>53</v>
      </c>
      <c r="L1" s="89" t="s">
        <v>70</v>
      </c>
      <c r="M1" s="89" t="s">
        <v>66</v>
      </c>
    </row>
    <row r="2" spans="1:14" ht="17.25" thickBot="1" x14ac:dyDescent="0.35">
      <c r="A2" s="268" t="s">
        <v>687</v>
      </c>
      <c r="C2" s="90" t="s">
        <v>688</v>
      </c>
      <c r="D2" s="91" t="s">
        <v>689</v>
      </c>
      <c r="E2" s="92" t="s">
        <v>690</v>
      </c>
      <c r="F2" s="93" t="s">
        <v>691</v>
      </c>
      <c r="G2" s="94" t="s">
        <v>692</v>
      </c>
      <c r="I2" s="95" t="s">
        <v>52</v>
      </c>
      <c r="J2" s="96">
        <f>+COUNTIFS(MIR_2020!$A$13:$A$95,[2]Contoe_Ind!$I2,MIR_2020!$R$13:$R$95,[2]Contoe_Ind!J$1)</f>
        <v>0</v>
      </c>
      <c r="K2" s="96">
        <f>+COUNTIFS(MIR_2020!$A$13:$A$95,Conteo_Ind!$I2,MIR_2020!$R$13:$R$95,Conteo_Ind!K$1)</f>
        <v>1</v>
      </c>
      <c r="L2" s="96">
        <f>+COUNTIFS(MIR_2020!$A$13:$A$95,Conteo_Ind!$I2,MIR_2020!$R$13:$R$95,Conteo_Ind!L$1)</f>
        <v>0</v>
      </c>
      <c r="M2" s="96">
        <f>+COUNTIFS(MIR_2020!$A$13:$A$95,Conteo_Ind!$I2,MIR_2020!$R$13:$R$95,Conteo_Ind!M$1)</f>
        <v>0</v>
      </c>
      <c r="N2" s="97">
        <f t="shared" ref="N2:N7" si="0">+SUM(J2:M2)</f>
        <v>1</v>
      </c>
    </row>
    <row r="3" spans="1:14" ht="17.25" thickBot="1" x14ac:dyDescent="0.35">
      <c r="A3" s="268"/>
      <c r="B3" s="85" t="s">
        <v>693</v>
      </c>
      <c r="C3" s="98">
        <f ca="1">+COUNTIF(MIR_2020!$AQ$13:$AQ$95,Conteo_Ind!C$2)</f>
        <v>4</v>
      </c>
      <c r="D3" s="98">
        <f ca="1">+COUNTIF(MIR_2020!$AQ$13:$AQ$95,Conteo_Ind!D$2)</f>
        <v>0</v>
      </c>
      <c r="E3" s="98">
        <f ca="1">+COUNTIF(MIR_2020!$AQ$13:$AQ$95,Conteo_Ind!E$2)</f>
        <v>0</v>
      </c>
      <c r="F3" s="98">
        <f ca="1">+COUNTIF(MIR_2020!$AQ$13:$AQ$95,Conteo_Ind!F$2)</f>
        <v>0</v>
      </c>
      <c r="G3" s="99">
        <f ca="1">SUM(C3:F3)</f>
        <v>4</v>
      </c>
      <c r="I3" s="95" t="s">
        <v>61</v>
      </c>
      <c r="J3" s="96">
        <f>+COUNTIFS(MIR_2020!$A$13:$A$95,Conteo_Ind!$I3,MIR_2020!$R$13:$R$95,Conteo_Ind!J$1)</f>
        <v>0</v>
      </c>
      <c r="K3" s="96">
        <f>+COUNTIFS(MIR_2020!$A$13:$A$95,Conteo_Ind!$I3,MIR_2020!$R$13:$R$95,Conteo_Ind!K$1)</f>
        <v>1</v>
      </c>
      <c r="L3" s="96">
        <f>+COUNTIFS(MIR_2020!$A$13:$A$95,Conteo_Ind!$I3,MIR_2020!$R$13:$R$95,Conteo_Ind!L$1)</f>
        <v>0</v>
      </c>
      <c r="M3" s="96">
        <f>+COUNTIFS(MIR_2020!$A$13:$A$95,Conteo_Ind!$I3,MIR_2020!$R$13:$R$95,Conteo_Ind!M$1)</f>
        <v>0</v>
      </c>
      <c r="N3" s="97">
        <f t="shared" si="0"/>
        <v>1</v>
      </c>
    </row>
    <row r="4" spans="1:14" ht="17.25" thickBot="1" x14ac:dyDescent="0.35">
      <c r="A4" s="268"/>
      <c r="B4" s="85" t="s">
        <v>694</v>
      </c>
      <c r="C4" s="98">
        <f ca="1">+COUNTIF(MIR_2020!$AW$13:$AW$95,Conteo_Ind!C$2)</f>
        <v>4</v>
      </c>
      <c r="D4" s="98">
        <f ca="1">+COUNTIF(MIR_2020!$AW$13:$AW$95,Conteo_Ind!D$2)</f>
        <v>0</v>
      </c>
      <c r="E4" s="98">
        <f ca="1">+COUNTIF(MIR_2020!$AW$13:$AW$95,Conteo_Ind!E$2)</f>
        <v>1</v>
      </c>
      <c r="F4" s="98">
        <f ca="1">+COUNTIF(MIR_2020!$AW$13:$AW$95,Conteo_Ind!F$2)</f>
        <v>0</v>
      </c>
      <c r="G4" s="99">
        <f ca="1">SUM(C4:F4)</f>
        <v>5</v>
      </c>
      <c r="I4" s="95" t="s">
        <v>65</v>
      </c>
      <c r="J4" s="96">
        <f>+COUNTIFS(MIR_2020!$A$13:$A$95,Conteo_Ind!$I4,MIR_2020!$R$13:$R$95,Conteo_Ind!J$1)</f>
        <v>0</v>
      </c>
      <c r="K4" s="96">
        <f>+COUNTIFS(MIR_2020!$A$13:$A$95,Conteo_Ind!$I4,MIR_2020!$R$13:$R$95,Conteo_Ind!K$1)</f>
        <v>2</v>
      </c>
      <c r="L4" s="96">
        <f>+COUNTIFS(MIR_2020!$A$13:$A$95,Conteo_Ind!$I4,MIR_2020!$R$13:$R$95,Conteo_Ind!L$1)</f>
        <v>0</v>
      </c>
      <c r="M4" s="96">
        <f>+COUNTIFS(MIR_2020!$A$13:$A$95,Conteo_Ind!$I4,MIR_2020!$R$13:$R$95,Conteo_Ind!M$1)</f>
        <v>0</v>
      </c>
      <c r="N4" s="97">
        <f t="shared" si="0"/>
        <v>2</v>
      </c>
    </row>
    <row r="5" spans="1:14" ht="17.25" thickBot="1" x14ac:dyDescent="0.35">
      <c r="A5" s="268"/>
      <c r="B5" s="85" t="s">
        <v>695</v>
      </c>
      <c r="C5" s="98">
        <f ca="1">+COUNTIF(MIR_2020!$BC$13:$BC$95,Conteo_Ind!C$2)</f>
        <v>4</v>
      </c>
      <c r="D5" s="98">
        <f ca="1">+COUNTIF(MIR_2020!$BC$13:$BC$95,Conteo_Ind!D$2)</f>
        <v>0</v>
      </c>
      <c r="E5" s="98">
        <f ca="1">+COUNTIF(MIR_2020!$BC$13:$BC$95,Conteo_Ind!E$2)</f>
        <v>0</v>
      </c>
      <c r="F5" s="98">
        <f ca="1">+COUNTIF(MIR_2020!$BC$13:$BC$95,Conteo_Ind!F$2)</f>
        <v>0</v>
      </c>
      <c r="G5" s="99">
        <f ca="1">SUM(C5:F5)</f>
        <v>4</v>
      </c>
      <c r="I5" s="95" t="s">
        <v>72</v>
      </c>
      <c r="J5" s="96">
        <f>+COUNTIFS(MIR_2020!$A$13:$A$95,Conteo_Ind!$I5,MIR_2020!$R$13:$R$95,Conteo_Ind!J$1)</f>
        <v>0</v>
      </c>
      <c r="K5" s="96">
        <f>+COUNTIFS(MIR_2020!$A$13:$A$95,Conteo_Ind!$I5,MIR_2020!$R$13:$R$95,Conteo_Ind!K$1)</f>
        <v>6</v>
      </c>
      <c r="L5" s="96">
        <f>+COUNTIFS(MIR_2020!$A$13:$A$95,Conteo_Ind!$I5,MIR_2020!$R$13:$R$95,Conteo_Ind!L$1)</f>
        <v>1</v>
      </c>
      <c r="M5" s="96">
        <f>+COUNTIFS(MIR_2020!$A$13:$A$95,Conteo_Ind!$I5,MIR_2020!$R$13:$R$95,Conteo_Ind!M$1)</f>
        <v>4</v>
      </c>
      <c r="N5" s="97">
        <f t="shared" si="0"/>
        <v>11</v>
      </c>
    </row>
    <row r="6" spans="1:14" ht="17.25" thickBot="1" x14ac:dyDescent="0.35">
      <c r="A6" s="268"/>
      <c r="B6" s="85" t="s">
        <v>696</v>
      </c>
      <c r="C6" s="98">
        <f ca="1">+COUNTIF(MIR_2020!$BI$13:$BI$95,Conteo_Ind!C$2)</f>
        <v>0</v>
      </c>
      <c r="D6" s="98">
        <f ca="1">+COUNTIF(MIR_2020!$BI$13:$BI$95,Conteo_Ind!D$2)</f>
        <v>0</v>
      </c>
      <c r="E6" s="98">
        <f ca="1">+COUNTIF(MIR_2020!$BI$13:$BI$95,Conteo_Ind!E$2)</f>
        <v>0</v>
      </c>
      <c r="F6" s="98">
        <f ca="1">+COUNTIF(MIR_2020!$BI$13:$BI$95,Conteo_Ind!F$2)</f>
        <v>0</v>
      </c>
      <c r="G6" s="99">
        <f ca="1">SUM(C6:F6)</f>
        <v>0</v>
      </c>
      <c r="I6" s="95" t="s">
        <v>163</v>
      </c>
      <c r="J6" s="96">
        <f>+COUNTIFS(MIR_2020!$A$13:$A$95,Conteo_Ind!$I6,MIR_2020!$R$13:$R$95,Conteo_Ind!J$1)</f>
        <v>0</v>
      </c>
      <c r="K6" s="96">
        <f>+COUNTIFS(MIR_2020!$A$13:$A$95,Conteo_Ind!$I6,MIR_2020!$R$13:$R$95,Conteo_Ind!K$1)</f>
        <v>0</v>
      </c>
      <c r="L6" s="96">
        <f>+COUNTIFS(MIR_2020!$A$13:$A$95,Conteo_Ind!$I6,MIR_2020!$R$13:$R$95,Conteo_Ind!L$1)</f>
        <v>0</v>
      </c>
      <c r="M6" s="96">
        <f>+COUNTIFS(MIR_2020!$A$13:$A$95,Conteo_Ind!$I6,MIR_2020!$R$13:$R$95,Conteo_Ind!M$1)</f>
        <v>0</v>
      </c>
      <c r="N6" s="97">
        <f t="shared" si="0"/>
        <v>0</v>
      </c>
    </row>
    <row r="7" spans="1:14" x14ac:dyDescent="0.3">
      <c r="A7" s="268"/>
      <c r="B7" s="85" t="s">
        <v>53</v>
      </c>
      <c r="C7" s="98">
        <f ca="1">+COUNTIF(MIR_2020!$AK$13:$AK$95,Conteo_Ind!C$2)</f>
        <v>0</v>
      </c>
      <c r="D7" s="98">
        <f ca="1">+COUNTIF(MIR_2020!$AK$13:$AK$95,Conteo_Ind!D$2)</f>
        <v>0</v>
      </c>
      <c r="E7" s="98">
        <f ca="1">+COUNTIF(MIR_2020!$AK$13:$AK$95,Conteo_Ind!E$2)</f>
        <v>0</v>
      </c>
      <c r="F7" s="98">
        <f ca="1">+COUNTIF(MIR_2020!$AK$13:$AK$95,Conteo_Ind!F$2)</f>
        <v>0</v>
      </c>
      <c r="G7" s="99">
        <f ca="1">SUM(C7:F7)</f>
        <v>0</v>
      </c>
      <c r="I7" s="95"/>
      <c r="J7" s="87">
        <f>+SUM(J2:J6)</f>
        <v>0</v>
      </c>
      <c r="K7" s="87">
        <f>+SUM(K2:K6)</f>
        <v>10</v>
      </c>
      <c r="L7" s="87">
        <f>+SUM(L2:L6)</f>
        <v>1</v>
      </c>
      <c r="M7" s="87">
        <f>+SUM(M2:M6)</f>
        <v>4</v>
      </c>
      <c r="N7" s="100">
        <f t="shared" si="0"/>
        <v>15</v>
      </c>
    </row>
    <row r="8" spans="1:14" x14ac:dyDescent="0.3">
      <c r="A8" s="268"/>
      <c r="B8" s="101"/>
      <c r="I8" s="95"/>
      <c r="J8" s="100"/>
      <c r="K8" s="100"/>
    </row>
    <row r="9" spans="1:14" x14ac:dyDescent="0.3">
      <c r="I9" s="95"/>
      <c r="J9" s="100"/>
      <c r="K9" s="100"/>
    </row>
    <row r="10" spans="1:14" x14ac:dyDescent="0.3">
      <c r="A10" s="267" t="s">
        <v>697</v>
      </c>
      <c r="B10" s="102"/>
      <c r="C10" s="90" t="s">
        <v>688</v>
      </c>
      <c r="D10" s="91" t="s">
        <v>689</v>
      </c>
      <c r="E10" s="92" t="s">
        <v>690</v>
      </c>
      <c r="F10" s="93" t="s">
        <v>691</v>
      </c>
      <c r="G10" s="94" t="s">
        <v>692</v>
      </c>
      <c r="I10" s="95"/>
      <c r="J10" s="100"/>
      <c r="K10" s="100"/>
    </row>
    <row r="11" spans="1:14" x14ac:dyDescent="0.3">
      <c r="A11" s="267"/>
      <c r="B11" s="102" t="s">
        <v>52</v>
      </c>
      <c r="C11" s="103">
        <f ca="1">+COUNTIFS(MIR_2020!$A$13:$A$95,Conteo_Ind!$B11,MIR_2020!$AQ$13:$AQ$95,Conteo_Ind!C$10)</f>
        <v>0</v>
      </c>
      <c r="D11" s="103">
        <f ca="1">+COUNTIFS(MIR_2020!$A$13:$A$95,Conteo_Ind!$B11,MIR_2020!$AQ$13:$AQ$95,Conteo_Ind!D$10)</f>
        <v>0</v>
      </c>
      <c r="E11" s="103">
        <f ca="1">+COUNTIFS(MIR_2020!$A$13:$A$95,Conteo_Ind!$B11,MIR_2020!$AQ$13:$AQ$95,Conteo_Ind!E$10)</f>
        <v>0</v>
      </c>
      <c r="F11" s="103">
        <f ca="1">+COUNTIFS(MIR_2020!$A$13:$A$95,Conteo_Ind!$B11,MIR_2020!$AQ$13:$AQ$95,Conteo_Ind!F$10)</f>
        <v>0</v>
      </c>
      <c r="G11" s="104">
        <f t="shared" ref="G11:G16" ca="1" si="1">SUM(C11:F11)</f>
        <v>0</v>
      </c>
      <c r="I11" s="95"/>
      <c r="J11" s="100"/>
      <c r="K11" s="100"/>
    </row>
    <row r="12" spans="1:14" x14ac:dyDescent="0.3">
      <c r="A12" s="267"/>
      <c r="B12" s="102" t="s">
        <v>61</v>
      </c>
      <c r="C12" s="103">
        <f ca="1">+COUNTIFS(MIR_2020!$A$13:$A$95,Conteo_Ind!$B12,MIR_2020!$AQ$13:$AQ$95,Conteo_Ind!C$10)</f>
        <v>0</v>
      </c>
      <c r="D12" s="103">
        <f ca="1">+COUNTIFS(MIR_2020!$A$13:$A$95,Conteo_Ind!$B12,MIR_2020!$AQ$13:$AQ$95,Conteo_Ind!D$10)</f>
        <v>0</v>
      </c>
      <c r="E12" s="103">
        <f ca="1">+COUNTIFS(MIR_2020!$A$13:$A$95,Conteo_Ind!$B12,MIR_2020!$AQ$13:$AQ$95,Conteo_Ind!E$10)</f>
        <v>0</v>
      </c>
      <c r="F12" s="103">
        <f ca="1">+COUNTIFS(MIR_2020!$A$13:$A$95,Conteo_Ind!$B12,MIR_2020!$AQ$13:$AQ$95,Conteo_Ind!F$10)</f>
        <v>0</v>
      </c>
      <c r="G12" s="104">
        <f t="shared" ca="1" si="1"/>
        <v>0</v>
      </c>
      <c r="I12" s="95"/>
      <c r="J12" s="100"/>
      <c r="K12" s="100"/>
    </row>
    <row r="13" spans="1:14" x14ac:dyDescent="0.3">
      <c r="A13" s="267"/>
      <c r="B13" s="102" t="s">
        <v>65</v>
      </c>
      <c r="C13" s="103">
        <f ca="1">+COUNTIFS(MIR_2020!$A$13:$A$95,Conteo_Ind!$B13,MIR_2020!$AQ$13:$AQ$95,Conteo_Ind!C$10)</f>
        <v>0</v>
      </c>
      <c r="D13" s="103">
        <f ca="1">+COUNTIFS(MIR_2020!$A$13:$A$95,Conteo_Ind!$B13,MIR_2020!$AQ$13:$AQ$95,Conteo_Ind!D$10)</f>
        <v>0</v>
      </c>
      <c r="E13" s="103">
        <f ca="1">+COUNTIFS(MIR_2020!$A$13:$A$95,Conteo_Ind!$B13,MIR_2020!$AQ$13:$AQ$95,Conteo_Ind!E$10)</f>
        <v>0</v>
      </c>
      <c r="F13" s="103">
        <f ca="1">+COUNTIFS(MIR_2020!$A$13:$A$95,Conteo_Ind!$B13,MIR_2020!$AQ$13:$AQ$95,Conteo_Ind!F$10)</f>
        <v>0</v>
      </c>
      <c r="G13" s="104">
        <f t="shared" ca="1" si="1"/>
        <v>0</v>
      </c>
      <c r="I13" s="95"/>
      <c r="J13" s="100"/>
      <c r="K13" s="100"/>
      <c r="L13" s="105"/>
    </row>
    <row r="14" spans="1:14" x14ac:dyDescent="0.3">
      <c r="A14" s="267"/>
      <c r="B14" s="102" t="s">
        <v>72</v>
      </c>
      <c r="C14" s="103">
        <f ca="1">+COUNTIFS(MIR_2020!$A$13:$A$95,Conteo_Ind!$B14,MIR_2020!$AQ$13:$AQ$95,Conteo_Ind!C$10)</f>
        <v>4</v>
      </c>
      <c r="D14" s="103">
        <f ca="1">+COUNTIFS(MIR_2020!$A$13:$A$95,Conteo_Ind!$B14,MIR_2020!$AQ$13:$AQ$95,Conteo_Ind!D$10)</f>
        <v>0</v>
      </c>
      <c r="E14" s="103">
        <f ca="1">+COUNTIFS(MIR_2020!$A$13:$A$95,Conteo_Ind!$B14,MIR_2020!$AQ$13:$AQ$95,Conteo_Ind!E$10)</f>
        <v>0</v>
      </c>
      <c r="F14" s="103">
        <f ca="1">+COUNTIFS(MIR_2020!$A$13:$A$95,Conteo_Ind!$B14,MIR_2020!$AQ$13:$AQ$95,Conteo_Ind!F$10)</f>
        <v>0</v>
      </c>
      <c r="G14" s="104">
        <f t="shared" ca="1" si="1"/>
        <v>4</v>
      </c>
      <c r="I14" s="95"/>
      <c r="J14" s="100"/>
      <c r="K14" s="100"/>
    </row>
    <row r="15" spans="1:14" x14ac:dyDescent="0.3">
      <c r="A15" s="267"/>
      <c r="B15" s="102" t="s">
        <v>698</v>
      </c>
      <c r="C15" s="103">
        <f>+COUNTIFS(MIR_2020!$A$13:$A$95,Conteo_Ind!$B15,MIR_2020!$AQ$13:$AQ$95,Conteo_Ind!C$10)</f>
        <v>0</v>
      </c>
      <c r="D15" s="103">
        <f>+COUNTIFS(MIR_2020!$A$13:$A$95,Conteo_Ind!$B15,MIR_2020!$AQ$13:$AQ$95,Conteo_Ind!D$10)</f>
        <v>0</v>
      </c>
      <c r="E15" s="103">
        <f>+COUNTIFS(MIR_2020!$A$13:$A$95,Conteo_Ind!$B15,MIR_2020!$AQ$13:$AQ$95,Conteo_Ind!E$10)</f>
        <v>0</v>
      </c>
      <c r="F15" s="103">
        <f>+COUNTIFS(MIR_2020!$A$13:$A$95,Conteo_Ind!$B15,MIR_2020!$AQ$13:$AQ$95,Conteo_Ind!F$10)</f>
        <v>0</v>
      </c>
      <c r="G15" s="104">
        <f t="shared" si="1"/>
        <v>0</v>
      </c>
    </row>
    <row r="16" spans="1:14" s="109" customFormat="1" x14ac:dyDescent="0.3">
      <c r="A16" s="267"/>
      <c r="B16" s="106" t="s">
        <v>699</v>
      </c>
      <c r="C16" s="104">
        <f ca="1">SUM(C11:C15)</f>
        <v>4</v>
      </c>
      <c r="D16" s="104">
        <f ca="1">SUM(D11:D15)</f>
        <v>0</v>
      </c>
      <c r="E16" s="104">
        <f ca="1">SUM(E11:E15)</f>
        <v>0</v>
      </c>
      <c r="F16" s="104">
        <f ca="1">SUM(F11:F15)</f>
        <v>0</v>
      </c>
      <c r="G16" s="104">
        <f t="shared" ca="1" si="1"/>
        <v>4</v>
      </c>
      <c r="H16" s="107"/>
      <c r="I16" s="108"/>
    </row>
    <row r="17" spans="1:9" x14ac:dyDescent="0.3">
      <c r="A17" s="86"/>
      <c r="B17" s="110"/>
      <c r="C17" s="100" t="str">
        <f ca="1">IF(C16=C3,"Ok","x")</f>
        <v>Ok</v>
      </c>
      <c r="D17" s="100" t="str">
        <f ca="1">IF(D16=D3,"Ok","x")</f>
        <v>Ok</v>
      </c>
      <c r="E17" s="100" t="str">
        <f ca="1">IF(E16=E3,"Ok","x")</f>
        <v>Ok</v>
      </c>
      <c r="F17" s="100" t="str">
        <f ca="1">IF(F16=F3,"Ok","x")</f>
        <v>Ok</v>
      </c>
      <c r="G17" s="87" t="str">
        <f ca="1">IF(G16=G3,"Ok","x")</f>
        <v>Ok</v>
      </c>
    </row>
    <row r="19" spans="1:9" x14ac:dyDescent="0.3">
      <c r="A19" s="267" t="s">
        <v>700</v>
      </c>
      <c r="B19" s="102"/>
      <c r="C19" s="90" t="s">
        <v>688</v>
      </c>
      <c r="D19" s="91" t="s">
        <v>689</v>
      </c>
      <c r="E19" s="92" t="s">
        <v>690</v>
      </c>
      <c r="F19" s="93" t="s">
        <v>691</v>
      </c>
      <c r="G19" s="94" t="s">
        <v>692</v>
      </c>
    </row>
    <row r="20" spans="1:9" x14ac:dyDescent="0.3">
      <c r="A20" s="267"/>
      <c r="B20" s="102" t="s">
        <v>52</v>
      </c>
      <c r="C20" s="103">
        <f ca="1">+COUNTIFS(MIR_2020!$A$13:$A$95,Conteo_Ind!$B20,MIR_2020!$AW$13:$AW$95,Conteo_Ind!C$19)</f>
        <v>0</v>
      </c>
      <c r="D20" s="103">
        <f ca="1">+COUNTIFS(MIR_2020!$A$13:$A$95,Conteo_Ind!$B20,MIR_2020!$AW$13:$AW$95,Conteo_Ind!D$19)</f>
        <v>0</v>
      </c>
      <c r="E20" s="103">
        <f ca="1">+COUNTIFS(MIR_2020!$A$13:$A$95,Conteo_Ind!$B20,MIR_2020!$AW$13:$AW$95,Conteo_Ind!E$19)</f>
        <v>0</v>
      </c>
      <c r="F20" s="103">
        <f ca="1">+COUNTIFS(MIR_2020!$A$13:$A$95,Conteo_Ind!$B20,MIR_2020!$AW$13:$AW$95,Conteo_Ind!F$19)</f>
        <v>0</v>
      </c>
      <c r="G20" s="104">
        <f t="shared" ref="G20:G25" ca="1" si="2">SUM(C20:F20)</f>
        <v>0</v>
      </c>
    </row>
    <row r="21" spans="1:9" x14ac:dyDescent="0.3">
      <c r="A21" s="267"/>
      <c r="B21" s="102" t="s">
        <v>61</v>
      </c>
      <c r="C21" s="103">
        <f ca="1">+COUNTIFS(MIR_2020!$A$13:$A$95,Conteo_Ind!$B21,MIR_2020!$AW$13:$AW$95,Conteo_Ind!C$19)</f>
        <v>0</v>
      </c>
      <c r="D21" s="103">
        <f ca="1">+COUNTIFS(MIR_2020!$A$13:$A$95,Conteo_Ind!$B21,MIR_2020!$AW$13:$AW$95,Conteo_Ind!D$19)</f>
        <v>0</v>
      </c>
      <c r="E21" s="103">
        <f ca="1">+COUNTIFS(MIR_2020!$A$13:$A$95,Conteo_Ind!$B21,MIR_2020!$AW$13:$AW$95,Conteo_Ind!E$19)</f>
        <v>0</v>
      </c>
      <c r="F21" s="103">
        <f ca="1">+COUNTIFS(MIR_2020!$A$13:$A$95,Conteo_Ind!$B21,MIR_2020!$AW$13:$AW$95,Conteo_Ind!F$19)</f>
        <v>0</v>
      </c>
      <c r="G21" s="104">
        <f t="shared" ca="1" si="2"/>
        <v>0</v>
      </c>
    </row>
    <row r="22" spans="1:9" x14ac:dyDescent="0.3">
      <c r="A22" s="267"/>
      <c r="B22" s="102" t="s">
        <v>65</v>
      </c>
      <c r="C22" s="103">
        <f ca="1">+COUNTIFS(MIR_2020!$A$13:$A$95,Conteo_Ind!$B22,MIR_2020!$AW$13:$AW$95,Conteo_Ind!C$19)</f>
        <v>0</v>
      </c>
      <c r="D22" s="103">
        <f ca="1">+COUNTIFS(MIR_2020!$A$13:$A$95,Conteo_Ind!$B22,MIR_2020!$AW$13:$AW$95,Conteo_Ind!D$19)</f>
        <v>0</v>
      </c>
      <c r="E22" s="103">
        <f ca="1">+COUNTIFS(MIR_2020!$A$13:$A$95,Conteo_Ind!$B22,MIR_2020!$AW$13:$AW$95,Conteo_Ind!E$19)</f>
        <v>0</v>
      </c>
      <c r="F22" s="103">
        <f ca="1">+COUNTIFS(MIR_2020!$A$13:$A$95,Conteo_Ind!$B22,MIR_2020!$AW$13:$AW$95,Conteo_Ind!F$19)</f>
        <v>0</v>
      </c>
      <c r="G22" s="104">
        <f t="shared" ca="1" si="2"/>
        <v>0</v>
      </c>
    </row>
    <row r="23" spans="1:9" x14ac:dyDescent="0.3">
      <c r="A23" s="267"/>
      <c r="B23" s="102" t="s">
        <v>72</v>
      </c>
      <c r="C23" s="103">
        <f ca="1">+COUNTIFS(MIR_2020!$A$13:$A$95,Conteo_Ind!$B23,MIR_2020!$AW$13:$AW$95,Conteo_Ind!C$19)</f>
        <v>4</v>
      </c>
      <c r="D23" s="103">
        <f ca="1">+COUNTIFS(MIR_2020!$A$13:$A$95,Conteo_Ind!$B23,MIR_2020!$AW$13:$AW$95,Conteo_Ind!D$19)</f>
        <v>0</v>
      </c>
      <c r="E23" s="103">
        <f ca="1">+COUNTIFS(MIR_2020!$A$13:$A$95,Conteo_Ind!$B23,MIR_2020!$AW$13:$AW$95,Conteo_Ind!E$19)</f>
        <v>1</v>
      </c>
      <c r="F23" s="103">
        <f ca="1">+COUNTIFS(MIR_2020!$A$13:$A$95,Conteo_Ind!$B23,MIR_2020!$AW$13:$AW$95,Conteo_Ind!F$19)</f>
        <v>0</v>
      </c>
      <c r="G23" s="104">
        <f t="shared" ca="1" si="2"/>
        <v>5</v>
      </c>
    </row>
    <row r="24" spans="1:9" x14ac:dyDescent="0.3">
      <c r="A24" s="267"/>
      <c r="B24" s="102" t="s">
        <v>698</v>
      </c>
      <c r="C24" s="103">
        <f>+COUNTIFS(MIR_2020!$A$13:$A$95,Conteo_Ind!$B24,MIR_2020!$AW$13:$AW$95,Conteo_Ind!C$19)</f>
        <v>0</v>
      </c>
      <c r="D24" s="103">
        <f>+COUNTIFS(MIR_2020!$A$13:$A$95,Conteo_Ind!$B24,MIR_2020!$AW$13:$AW$95,Conteo_Ind!D$19)</f>
        <v>0</v>
      </c>
      <c r="E24" s="103">
        <f>+COUNTIFS(MIR_2020!$A$13:$A$95,Conteo_Ind!$B24,MIR_2020!$AW$13:$AW$95,Conteo_Ind!E$19)</f>
        <v>0</v>
      </c>
      <c r="F24" s="103">
        <f>+COUNTIFS(MIR_2020!$A$13:$A$95,Conteo_Ind!$B24,MIR_2020!$AW$13:$AW$95,Conteo_Ind!F$19)</f>
        <v>0</v>
      </c>
      <c r="G24" s="104">
        <f t="shared" si="2"/>
        <v>0</v>
      </c>
    </row>
    <row r="25" spans="1:9" s="109" customFormat="1" x14ac:dyDescent="0.3">
      <c r="A25" s="267"/>
      <c r="B25" s="106" t="s">
        <v>699</v>
      </c>
      <c r="C25" s="104">
        <f ca="1">SUM(C20:C24)</f>
        <v>4</v>
      </c>
      <c r="D25" s="104">
        <f ca="1">SUM(D20:D24)</f>
        <v>0</v>
      </c>
      <c r="E25" s="104">
        <f ca="1">SUM(E20:E24)</f>
        <v>1</v>
      </c>
      <c r="F25" s="104">
        <f ca="1">SUM(F20:F24)</f>
        <v>0</v>
      </c>
      <c r="G25" s="104">
        <f t="shared" ca="1" si="2"/>
        <v>5</v>
      </c>
      <c r="H25" s="87"/>
      <c r="I25" s="108"/>
    </row>
    <row r="26" spans="1:9" x14ac:dyDescent="0.3">
      <c r="C26" s="100" t="str">
        <f ca="1">IF(C25=C4,"Ok","x")</f>
        <v>Ok</v>
      </c>
      <c r="D26" s="100" t="str">
        <f ca="1">IF(D25=D4,"Ok","x")</f>
        <v>Ok</v>
      </c>
      <c r="E26" s="100" t="str">
        <f ca="1">IF(E25=E4,"Ok","x")</f>
        <v>Ok</v>
      </c>
      <c r="F26" s="100" t="str">
        <f ca="1">IF(F25=F4,"Ok","x")</f>
        <v>Ok</v>
      </c>
      <c r="G26" s="87" t="str">
        <f ca="1">IF(G25=G4,"Ok","x")</f>
        <v>Ok</v>
      </c>
    </row>
    <row r="28" spans="1:9" x14ac:dyDescent="0.3">
      <c r="A28" s="267" t="s">
        <v>701</v>
      </c>
      <c r="B28" s="102"/>
      <c r="C28" s="90" t="s">
        <v>688</v>
      </c>
      <c r="D28" s="91" t="s">
        <v>689</v>
      </c>
      <c r="E28" s="92" t="s">
        <v>690</v>
      </c>
      <c r="F28" s="93" t="s">
        <v>691</v>
      </c>
      <c r="G28" s="94" t="s">
        <v>692</v>
      </c>
    </row>
    <row r="29" spans="1:9" x14ac:dyDescent="0.3">
      <c r="A29" s="267"/>
      <c r="B29" s="102" t="s">
        <v>52</v>
      </c>
      <c r="C29" s="103">
        <f ca="1">+COUNTIFS(MIR_2020!$A$13:$A$95,Conteo_Ind!$B29,MIR_2020!$BC$13:$BC$95,Conteo_Ind!C$28)</f>
        <v>0</v>
      </c>
      <c r="D29" s="103">
        <f ca="1">+COUNTIFS(MIR_2020!$A$13:$A$95,Conteo_Ind!$B29,MIR_2020!$BC$13:$BC$95,Conteo_Ind!D$28)</f>
        <v>0</v>
      </c>
      <c r="E29" s="103">
        <f ca="1">+COUNTIFS(MIR_2020!$A$13:$A$95,Conteo_Ind!$B29,MIR_2020!$BC$13:$BC$95,Conteo_Ind!E$28)</f>
        <v>0</v>
      </c>
      <c r="F29" s="103">
        <f ca="1">+COUNTIFS(MIR_2020!$A$13:$A$95,Conteo_Ind!$B29,MIR_2020!$BC$13:$BC$95,Conteo_Ind!F$28)</f>
        <v>0</v>
      </c>
      <c r="G29" s="104">
        <f t="shared" ref="G29:G34" ca="1" si="3">SUM(C29:F29)</f>
        <v>0</v>
      </c>
    </row>
    <row r="30" spans="1:9" x14ac:dyDescent="0.3">
      <c r="A30" s="267"/>
      <c r="B30" s="102" t="s">
        <v>61</v>
      </c>
      <c r="C30" s="103">
        <f ca="1">+COUNTIFS(MIR_2020!$A$13:$A$95,Conteo_Ind!$B30,MIR_2020!$BC$13:$BC$95,Conteo_Ind!C$28)</f>
        <v>0</v>
      </c>
      <c r="D30" s="103">
        <f ca="1">+COUNTIFS(MIR_2020!$A$13:$A$95,Conteo_Ind!$B30,MIR_2020!$BC$13:$BC$95,Conteo_Ind!D$28)</f>
        <v>0</v>
      </c>
      <c r="E30" s="103">
        <f ca="1">+COUNTIFS(MIR_2020!$A$13:$A$95,Conteo_Ind!$B30,MIR_2020!$BC$13:$BC$95,Conteo_Ind!E$28)</f>
        <v>0</v>
      </c>
      <c r="F30" s="103">
        <f ca="1">+COUNTIFS(MIR_2020!$A$13:$A$95,Conteo_Ind!$B30,MIR_2020!$BC$13:$BC$95,Conteo_Ind!F$28)</f>
        <v>0</v>
      </c>
      <c r="G30" s="104">
        <f t="shared" ca="1" si="3"/>
        <v>0</v>
      </c>
    </row>
    <row r="31" spans="1:9" x14ac:dyDescent="0.3">
      <c r="A31" s="267"/>
      <c r="B31" s="102" t="s">
        <v>65</v>
      </c>
      <c r="C31" s="103">
        <f ca="1">+COUNTIFS(MIR_2020!$A$13:$A$95,Conteo_Ind!$B31,MIR_2020!$BC$13:$BC$95,Conteo_Ind!C$28)</f>
        <v>0</v>
      </c>
      <c r="D31" s="103">
        <f ca="1">+COUNTIFS(MIR_2020!$A$13:$A$95,Conteo_Ind!$B31,MIR_2020!$BC$13:$BC$95,Conteo_Ind!D$28)</f>
        <v>0</v>
      </c>
      <c r="E31" s="103">
        <f ca="1">+COUNTIFS(MIR_2020!$A$13:$A$95,Conteo_Ind!$B31,MIR_2020!$BC$13:$BC$95,Conteo_Ind!E$28)</f>
        <v>0</v>
      </c>
      <c r="F31" s="103">
        <f ca="1">+COUNTIFS(MIR_2020!$A$13:$A$95,Conteo_Ind!$B31,MIR_2020!$BC$13:$BC$95,Conteo_Ind!F$28)</f>
        <v>0</v>
      </c>
      <c r="G31" s="104">
        <f t="shared" ca="1" si="3"/>
        <v>0</v>
      </c>
    </row>
    <row r="32" spans="1:9" x14ac:dyDescent="0.3">
      <c r="A32" s="267"/>
      <c r="B32" s="102" t="s">
        <v>72</v>
      </c>
      <c r="C32" s="103">
        <f ca="1">+COUNTIFS(MIR_2020!$A$13:$A$95,Conteo_Ind!$B32,MIR_2020!$BC$13:$BC$95,Conteo_Ind!C$28)</f>
        <v>4</v>
      </c>
      <c r="D32" s="103">
        <f ca="1">+COUNTIFS(MIR_2020!$A$13:$A$95,Conteo_Ind!$B32,MIR_2020!$BC$13:$BC$95,Conteo_Ind!D$28)</f>
        <v>0</v>
      </c>
      <c r="E32" s="103">
        <f ca="1">+COUNTIFS(MIR_2020!$A$13:$A$95,Conteo_Ind!$B32,MIR_2020!$BC$13:$BC$95,Conteo_Ind!E$28)</f>
        <v>0</v>
      </c>
      <c r="F32" s="103">
        <f ca="1">+COUNTIFS(MIR_2020!$A$13:$A$95,Conteo_Ind!$B32,MIR_2020!$BC$13:$BC$95,Conteo_Ind!F$28)</f>
        <v>0</v>
      </c>
      <c r="G32" s="104">
        <f t="shared" ca="1" si="3"/>
        <v>4</v>
      </c>
    </row>
    <row r="33" spans="1:9" x14ac:dyDescent="0.3">
      <c r="A33" s="267"/>
      <c r="B33" s="102" t="s">
        <v>698</v>
      </c>
      <c r="C33" s="103">
        <f>+COUNTIFS(MIR_2020!$A$13:$A$95,Conteo_Ind!$B33,MIR_2020!$BC$13:$BC$95,Conteo_Ind!C$28)</f>
        <v>0</v>
      </c>
      <c r="D33" s="103">
        <f>+COUNTIFS(MIR_2020!$A$13:$A$95,Conteo_Ind!$B33,MIR_2020!$BC$13:$BC$95,Conteo_Ind!D$28)</f>
        <v>0</v>
      </c>
      <c r="E33" s="103">
        <f>+COUNTIFS(MIR_2020!$A$13:$A$95,Conteo_Ind!$B33,MIR_2020!$BC$13:$BC$95,Conteo_Ind!E$28)</f>
        <v>0</v>
      </c>
      <c r="F33" s="103">
        <f>+COUNTIFS(MIR_2020!$A$13:$A$95,Conteo_Ind!$B33,MIR_2020!$BC$13:$BC$95,Conteo_Ind!F$28)</f>
        <v>0</v>
      </c>
      <c r="G33" s="104">
        <f t="shared" si="3"/>
        <v>0</v>
      </c>
    </row>
    <row r="34" spans="1:9" s="109" customFormat="1" x14ac:dyDescent="0.3">
      <c r="A34" s="267"/>
      <c r="B34" s="106" t="s">
        <v>699</v>
      </c>
      <c r="C34" s="104">
        <f ca="1">SUM(C29:C33)</f>
        <v>4</v>
      </c>
      <c r="D34" s="104">
        <f ca="1">SUM(D29:D33)</f>
        <v>0</v>
      </c>
      <c r="E34" s="104">
        <f ca="1">SUM(E29:E33)</f>
        <v>0</v>
      </c>
      <c r="F34" s="104">
        <f ca="1">SUM(F29:F33)</f>
        <v>0</v>
      </c>
      <c r="G34" s="104">
        <f t="shared" ca="1" si="3"/>
        <v>4</v>
      </c>
      <c r="H34" s="87"/>
      <c r="I34" s="89"/>
    </row>
    <row r="35" spans="1:9" x14ac:dyDescent="0.3">
      <c r="B35" s="111"/>
      <c r="C35" s="100" t="str">
        <f ca="1">IF(C34=C5,"Ok","x")</f>
        <v>Ok</v>
      </c>
      <c r="D35" s="100" t="str">
        <f ca="1">IF(D34=D5,"Ok","x")</f>
        <v>Ok</v>
      </c>
      <c r="E35" s="100" t="str">
        <f ca="1">IF(E34=E5,"Ok","x")</f>
        <v>Ok</v>
      </c>
      <c r="F35" s="100" t="str">
        <f ca="1">IF(F34=F5,"Ok","x")</f>
        <v>Ok</v>
      </c>
      <c r="G35" s="87" t="str">
        <f ca="1">IF(G34=G5,"Ok","x")</f>
        <v>Ok</v>
      </c>
      <c r="H35" s="100"/>
      <c r="I35" s="95"/>
    </row>
    <row r="37" spans="1:9" x14ac:dyDescent="0.3">
      <c r="A37" s="267" t="s">
        <v>702</v>
      </c>
      <c r="B37" s="102"/>
      <c r="C37" s="90" t="s">
        <v>688</v>
      </c>
      <c r="D37" s="91" t="s">
        <v>689</v>
      </c>
      <c r="E37" s="92" t="s">
        <v>690</v>
      </c>
      <c r="F37" s="93" t="s">
        <v>691</v>
      </c>
      <c r="G37" s="94" t="s">
        <v>692</v>
      </c>
    </row>
    <row r="38" spans="1:9" x14ac:dyDescent="0.3">
      <c r="A38" s="267"/>
      <c r="B38" s="102" t="s">
        <v>52</v>
      </c>
      <c r="C38" s="103">
        <f ca="1">+COUNTIFS(MIR_2020!$A$13:$A$95,Conteo_Ind!$B38,MIR_2020!$BI$13:$BI$95,Conteo_Ind!C$37)</f>
        <v>0</v>
      </c>
      <c r="D38" s="103">
        <f ca="1">+COUNTIFS(MIR_2020!$A$13:$A$95,Conteo_Ind!$B38,MIR_2020!$BI$13:$BI$95,Conteo_Ind!D$37)</f>
        <v>0</v>
      </c>
      <c r="E38" s="103">
        <f ca="1">+COUNTIFS(MIR_2020!$A$13:$A$95,Conteo_Ind!$B38,MIR_2020!$BI$13:$BI$95,Conteo_Ind!E$37)</f>
        <v>0</v>
      </c>
      <c r="F38" s="103">
        <f ca="1">+COUNTIFS(MIR_2020!$A$13:$A$95,Conteo_Ind!$B38,MIR_2020!$BI$13:$BI$95,Conteo_Ind!F$37)</f>
        <v>0</v>
      </c>
      <c r="G38" s="104">
        <f t="shared" ref="G38:G43" ca="1" si="4">SUM(C38:F38)</f>
        <v>0</v>
      </c>
    </row>
    <row r="39" spans="1:9" x14ac:dyDescent="0.3">
      <c r="A39" s="267"/>
      <c r="B39" s="102" t="s">
        <v>61</v>
      </c>
      <c r="C39" s="103">
        <f ca="1">+COUNTIFS(MIR_2020!$A$13:$A$95,Conteo_Ind!$B39,MIR_2020!$BI$13:$BI$95,Conteo_Ind!C$37)</f>
        <v>0</v>
      </c>
      <c r="D39" s="103">
        <f ca="1">+COUNTIFS(MIR_2020!$A$13:$A$95,Conteo_Ind!$B39,MIR_2020!$BI$13:$BI$95,Conteo_Ind!D$37)</f>
        <v>0</v>
      </c>
      <c r="E39" s="103">
        <f ca="1">+COUNTIFS(MIR_2020!$A$13:$A$95,Conteo_Ind!$B39,MIR_2020!$BI$13:$BI$95,Conteo_Ind!E$37)</f>
        <v>0</v>
      </c>
      <c r="F39" s="103">
        <f ca="1">+COUNTIFS(MIR_2020!$A$13:$A$95,Conteo_Ind!$B39,MIR_2020!$BI$13:$BI$95,Conteo_Ind!F$37)</f>
        <v>0</v>
      </c>
      <c r="G39" s="104">
        <f t="shared" ca="1" si="4"/>
        <v>0</v>
      </c>
    </row>
    <row r="40" spans="1:9" x14ac:dyDescent="0.3">
      <c r="A40" s="267"/>
      <c r="B40" s="102" t="s">
        <v>65</v>
      </c>
      <c r="C40" s="103">
        <f ca="1">+COUNTIFS(MIR_2020!$A$13:$A$95,Conteo_Ind!$B40,MIR_2020!$BI$13:$BI$95,Conteo_Ind!C$37)</f>
        <v>0</v>
      </c>
      <c r="D40" s="103">
        <f ca="1">+COUNTIFS(MIR_2020!$A$13:$A$95,Conteo_Ind!$B40,MIR_2020!$BI$13:$BI$95,Conteo_Ind!D$37)</f>
        <v>0</v>
      </c>
      <c r="E40" s="103">
        <f ca="1">+COUNTIFS(MIR_2020!$A$13:$A$95,Conteo_Ind!$B40,MIR_2020!$BI$13:$BI$95,Conteo_Ind!E$37)</f>
        <v>0</v>
      </c>
      <c r="F40" s="103">
        <f ca="1">+COUNTIFS(MIR_2020!$A$13:$A$95,Conteo_Ind!$B40,MIR_2020!$BI$13:$BI$95,Conteo_Ind!F$37)</f>
        <v>0</v>
      </c>
      <c r="G40" s="104">
        <f t="shared" ca="1" si="4"/>
        <v>0</v>
      </c>
    </row>
    <row r="41" spans="1:9" x14ac:dyDescent="0.3">
      <c r="A41" s="267"/>
      <c r="B41" s="102" t="s">
        <v>72</v>
      </c>
      <c r="C41" s="103">
        <f ca="1">+COUNTIFS(MIR_2020!$A$13:$A$95,Conteo_Ind!$B41,MIR_2020!$BI$13:$BI$95,Conteo_Ind!C$37)</f>
        <v>0</v>
      </c>
      <c r="D41" s="103">
        <f ca="1">+COUNTIFS(MIR_2020!$A$13:$A$95,Conteo_Ind!$B41,MIR_2020!$BI$13:$BI$95,Conteo_Ind!D$37)</f>
        <v>0</v>
      </c>
      <c r="E41" s="103">
        <f ca="1">+COUNTIFS(MIR_2020!$A$13:$A$95,Conteo_Ind!$B41,MIR_2020!$BI$13:$BI$95,Conteo_Ind!E$37)</f>
        <v>0</v>
      </c>
      <c r="F41" s="103">
        <f ca="1">+COUNTIFS(MIR_2020!$A$13:$A$95,Conteo_Ind!$B41,MIR_2020!$BI$13:$BI$95,Conteo_Ind!F$37)</f>
        <v>0</v>
      </c>
      <c r="G41" s="104">
        <f t="shared" ca="1" si="4"/>
        <v>0</v>
      </c>
    </row>
    <row r="42" spans="1:9" x14ac:dyDescent="0.3">
      <c r="A42" s="267"/>
      <c r="B42" s="102" t="s">
        <v>698</v>
      </c>
      <c r="C42" s="103">
        <f>+COUNTIFS(MIR_2020!$A$13:$A$95,Conteo_Ind!$B42,MIR_2020!$BI$13:$BI$95,Conteo_Ind!C$37)</f>
        <v>0</v>
      </c>
      <c r="D42" s="103">
        <f>+COUNTIFS(MIR_2020!$A$13:$A$95,Conteo_Ind!$B42,MIR_2020!$BI$13:$BI$95,Conteo_Ind!D$37)</f>
        <v>0</v>
      </c>
      <c r="E42" s="103">
        <f>+COUNTIFS(MIR_2020!$A$13:$A$95,Conteo_Ind!$B42,MIR_2020!$BI$13:$BI$95,Conteo_Ind!E$37)</f>
        <v>0</v>
      </c>
      <c r="F42" s="103">
        <f>+COUNTIFS(MIR_2020!$A$13:$A$95,Conteo_Ind!$B42,MIR_2020!$BI$13:$BI$95,Conteo_Ind!F$37)</f>
        <v>0</v>
      </c>
      <c r="G42" s="104">
        <f t="shared" si="4"/>
        <v>0</v>
      </c>
    </row>
    <row r="43" spans="1:9" s="109" customFormat="1" x14ac:dyDescent="0.3">
      <c r="A43" s="267"/>
      <c r="B43" s="106" t="s">
        <v>699</v>
      </c>
      <c r="C43" s="104">
        <f ca="1">SUM(C38:C42)</f>
        <v>0</v>
      </c>
      <c r="D43" s="104">
        <f ca="1">SUM(D38:D42)</f>
        <v>0</v>
      </c>
      <c r="E43" s="104">
        <f ca="1">SUM(E38:E42)</f>
        <v>0</v>
      </c>
      <c r="F43" s="104">
        <f ca="1">SUM(F38:F42)</f>
        <v>0</v>
      </c>
      <c r="G43" s="104">
        <f t="shared" ca="1" si="4"/>
        <v>0</v>
      </c>
      <c r="H43" s="87"/>
      <c r="I43" s="89"/>
    </row>
    <row r="44" spans="1:9" x14ac:dyDescent="0.3">
      <c r="B44" s="111"/>
      <c r="C44" s="100" t="str">
        <f ca="1">IF(C43=C6,"Ok","x")</f>
        <v>Ok</v>
      </c>
      <c r="D44" s="100" t="str">
        <f ca="1">IF(D43=D6,"Ok","x")</f>
        <v>Ok</v>
      </c>
      <c r="E44" s="100" t="str">
        <f ca="1">IF(E43=E6,"Ok","x")</f>
        <v>Ok</v>
      </c>
      <c r="F44" s="100" t="str">
        <f ca="1">IF(F43=F6,"Ok","x")</f>
        <v>Ok</v>
      </c>
      <c r="G44" s="87" t="str">
        <f ca="1">IF(G43=G6,"Ok","x")</f>
        <v>Ok</v>
      </c>
      <c r="H44" s="100"/>
      <c r="I44" s="95"/>
    </row>
    <row r="46" spans="1:9" x14ac:dyDescent="0.3">
      <c r="A46" s="267" t="s">
        <v>53</v>
      </c>
      <c r="B46" s="102"/>
      <c r="C46" s="90" t="s">
        <v>688</v>
      </c>
      <c r="D46" s="91" t="s">
        <v>689</v>
      </c>
      <c r="E46" s="92" t="s">
        <v>690</v>
      </c>
      <c r="F46" s="93" t="s">
        <v>691</v>
      </c>
      <c r="G46" s="94" t="s">
        <v>692</v>
      </c>
    </row>
    <row r="47" spans="1:9" x14ac:dyDescent="0.3">
      <c r="A47" s="267"/>
      <c r="B47" s="102" t="s">
        <v>52</v>
      </c>
      <c r="C47" s="112">
        <f ca="1">+COUNTIFS(MIR_2020!$A$13:$A$95,Conteo_Ind!$B47,MIR_2020!$AK$13:$AK$95,Conteo_Ind!C$46)</f>
        <v>0</v>
      </c>
      <c r="D47" s="112">
        <f ca="1">+COUNTIFS(MIR_2020!$A$13:$A$95,Conteo_Ind!$B47,MIR_2020!$AK$13:$AK$95,Conteo_Ind!D$46)</f>
        <v>0</v>
      </c>
      <c r="E47" s="112">
        <f ca="1">+COUNTIFS(MIR_2020!$A$13:$A$95,Conteo_Ind!$B47,MIR_2020!$AK$13:$AK$95,Conteo_Ind!E$46)</f>
        <v>0</v>
      </c>
      <c r="F47" s="112">
        <f ca="1">+COUNTIFS(MIR_2020!$A$13:$A$95,Conteo_Ind!$B47,MIR_2020!$AK$13:$AK$95,Conteo_Ind!F$46)</f>
        <v>0</v>
      </c>
      <c r="G47" s="94">
        <f t="shared" ref="G47:G52" ca="1" si="5">SUM(C47:F47)</f>
        <v>0</v>
      </c>
    </row>
    <row r="48" spans="1:9" x14ac:dyDescent="0.3">
      <c r="A48" s="267"/>
      <c r="B48" s="102" t="s">
        <v>61</v>
      </c>
      <c r="C48" s="112">
        <f ca="1">+COUNTIFS(MIR_2020!$A$13:$A$95,Conteo_Ind!$B48,MIR_2020!$AK$13:$AK$95,Conteo_Ind!C$46)</f>
        <v>0</v>
      </c>
      <c r="D48" s="112">
        <f ca="1">+COUNTIFS(MIR_2020!$A$13:$A$95,Conteo_Ind!$B48,MIR_2020!$AK$13:$AK$95,Conteo_Ind!D$46)</f>
        <v>0</v>
      </c>
      <c r="E48" s="112">
        <f ca="1">+COUNTIFS(MIR_2020!$A$13:$A$95,Conteo_Ind!$B48,MIR_2020!$AK$13:$AK$95,Conteo_Ind!E$46)</f>
        <v>0</v>
      </c>
      <c r="F48" s="112">
        <f ca="1">+COUNTIFS(MIR_2020!$A$13:$A$95,Conteo_Ind!$B48,MIR_2020!$AK$13:$AK$95,Conteo_Ind!F$46)</f>
        <v>0</v>
      </c>
      <c r="G48" s="94">
        <f t="shared" ca="1" si="5"/>
        <v>0</v>
      </c>
    </row>
    <row r="49" spans="1:9" x14ac:dyDescent="0.3">
      <c r="A49" s="267"/>
      <c r="B49" s="102" t="s">
        <v>65</v>
      </c>
      <c r="C49" s="112">
        <f ca="1">+COUNTIFS(MIR_2020!$A$13:$A$95,Conteo_Ind!$B49,MIR_2020!$AK$13:$AK$95,Conteo_Ind!C$46)</f>
        <v>0</v>
      </c>
      <c r="D49" s="112">
        <f ca="1">+COUNTIFS(MIR_2020!$A$13:$A$95,Conteo_Ind!$B49,MIR_2020!$AK$13:$AK$95,Conteo_Ind!D$46)</f>
        <v>0</v>
      </c>
      <c r="E49" s="112">
        <f ca="1">+COUNTIFS(MIR_2020!$A$13:$A$95,Conteo_Ind!$B49,MIR_2020!$AK$13:$AK$95,Conteo_Ind!E$46)</f>
        <v>0</v>
      </c>
      <c r="F49" s="112">
        <f ca="1">+COUNTIFS(MIR_2020!$A$13:$A$95,Conteo_Ind!$B49,MIR_2020!$AK$13:$AK$95,Conteo_Ind!F$46)</f>
        <v>0</v>
      </c>
      <c r="G49" s="94">
        <f t="shared" ca="1" si="5"/>
        <v>0</v>
      </c>
    </row>
    <row r="50" spans="1:9" x14ac:dyDescent="0.3">
      <c r="A50" s="267"/>
      <c r="B50" s="102" t="s">
        <v>72</v>
      </c>
      <c r="C50" s="112">
        <f ca="1">+COUNTIFS(MIR_2020!$A$13:$A$95,Conteo_Ind!$B50,MIR_2020!$AK$13:$AK$95,Conteo_Ind!C$46)</f>
        <v>0</v>
      </c>
      <c r="D50" s="112">
        <f ca="1">+COUNTIFS(MIR_2020!$A$13:$A$95,Conteo_Ind!$B50,MIR_2020!$AK$13:$AK$95,Conteo_Ind!D$46)</f>
        <v>0</v>
      </c>
      <c r="E50" s="112">
        <f ca="1">+COUNTIFS(MIR_2020!$A$13:$A$95,Conteo_Ind!$B50,MIR_2020!$AK$13:$AK$95,Conteo_Ind!E$46)</f>
        <v>0</v>
      </c>
      <c r="F50" s="112">
        <f ca="1">+COUNTIFS(MIR_2020!$A$13:$A$95,Conteo_Ind!$B50,MIR_2020!$AK$13:$AK$95,Conteo_Ind!F$46)</f>
        <v>0</v>
      </c>
      <c r="G50" s="94">
        <f t="shared" ca="1" si="5"/>
        <v>0</v>
      </c>
    </row>
    <row r="51" spans="1:9" x14ac:dyDescent="0.3">
      <c r="A51" s="267"/>
      <c r="B51" s="102" t="s">
        <v>698</v>
      </c>
      <c r="C51" s="112">
        <f>+COUNTIFS(MIR_2020!$A$13:$A$95,Conteo_Ind!$B51,MIR_2020!$AK$13:$AK$95,Conteo_Ind!C$46)</f>
        <v>0</v>
      </c>
      <c r="D51" s="112">
        <f>+COUNTIFS(MIR_2020!$A$13:$A$95,Conteo_Ind!$B51,MIR_2020!$AK$13:$AK$95,Conteo_Ind!D$46)</f>
        <v>0</v>
      </c>
      <c r="E51" s="112">
        <f>+COUNTIFS(MIR_2020!$A$13:$A$95,Conteo_Ind!$B51,MIR_2020!$AK$13:$AK$95,Conteo_Ind!E$46)</f>
        <v>0</v>
      </c>
      <c r="F51" s="112">
        <f>+COUNTIFS(MIR_2020!$A$13:$A$95,Conteo_Ind!$B51,MIR_2020!$AK$13:$AK$95,Conteo_Ind!F$46)</f>
        <v>0</v>
      </c>
      <c r="G51" s="94">
        <f t="shared" si="5"/>
        <v>0</v>
      </c>
    </row>
    <row r="52" spans="1:9" s="109" customFormat="1" x14ac:dyDescent="0.3">
      <c r="A52" s="267"/>
      <c r="B52" s="106" t="s">
        <v>699</v>
      </c>
      <c r="C52" s="94">
        <f ca="1">SUM(C47:C51)</f>
        <v>0</v>
      </c>
      <c r="D52" s="94">
        <f ca="1">SUM(D47:D51)</f>
        <v>0</v>
      </c>
      <c r="E52" s="94">
        <f ca="1">SUM(E47:E51)</f>
        <v>0</v>
      </c>
      <c r="F52" s="94">
        <f ca="1">SUM(F47:F51)</f>
        <v>0</v>
      </c>
      <c r="G52" s="94">
        <f t="shared" ca="1" si="5"/>
        <v>0</v>
      </c>
      <c r="H52" s="87"/>
      <c r="I52" s="108"/>
    </row>
    <row r="53" spans="1:9" x14ac:dyDescent="0.3">
      <c r="C53" s="100" t="str">
        <f ca="1">IF(C52=C7,"Ok","x")</f>
        <v>Ok</v>
      </c>
      <c r="D53" s="100" t="str">
        <f ca="1">IF(D52=D7,"Ok","x")</f>
        <v>Ok</v>
      </c>
      <c r="E53" s="100" t="str">
        <f ca="1">IF(E52=E7,"Ok","x")</f>
        <v>Ok</v>
      </c>
      <c r="F53" s="100" t="str">
        <f ca="1">IF(F52=F7,"Ok","x")</f>
        <v>Ok</v>
      </c>
      <c r="G53" s="87" t="str">
        <f ca="1">IF(G52=G7,"Ok","x")</f>
        <v>Ok</v>
      </c>
      <c r="H53" s="100"/>
    </row>
  </sheetData>
  <sheetProtection algorithmName="SHA-512" hashValue="D+gApu/HQ1ugKZM8qInfTC3yNZ5Vhs326Y18pclRBg57wS7uucB1tXz2fLRedVIg7Dw2Z0AYWthgdU9DqwGaqg==" saltValue="7ADzxQ0iGKqCQuupE+kaJA==" spinCount="100000" sheet="1" objects="1" scenarios="1"/>
  <mergeCells count="6">
    <mergeCell ref="A46:A52"/>
    <mergeCell ref="A2:A8"/>
    <mergeCell ref="A10:A16"/>
    <mergeCell ref="A19:A25"/>
    <mergeCell ref="A28:A34"/>
    <mergeCell ref="A37:A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8"/>
  <sheetViews>
    <sheetView topLeftCell="A40" zoomScaleNormal="100" workbookViewId="0">
      <selection activeCell="A45" sqref="A45"/>
    </sheetView>
  </sheetViews>
  <sheetFormatPr baseColWidth="10" defaultColWidth="11.42578125" defaultRowHeight="15.75" x14ac:dyDescent="0.25"/>
  <cols>
    <col min="1" max="1" width="23.85546875" style="75" customWidth="1"/>
    <col min="2" max="2" width="32.140625" style="75" customWidth="1"/>
    <col min="3" max="3" width="32.85546875" style="75" customWidth="1"/>
    <col min="4" max="4" width="24" style="75" customWidth="1"/>
    <col min="5" max="5" width="14.42578125" style="75" customWidth="1"/>
    <col min="6" max="6" width="26" style="75" customWidth="1"/>
    <col min="7" max="7" width="11.42578125" style="75"/>
    <col min="8" max="8" width="19" style="75" customWidth="1"/>
    <col min="9" max="9" width="11.5703125" style="75" customWidth="1"/>
    <col min="10" max="11" width="11.42578125" style="75"/>
    <col min="12" max="13" width="12.85546875" style="75" bestFit="1" customWidth="1"/>
    <col min="14" max="16384" width="11.42578125" style="75"/>
  </cols>
  <sheetData>
    <row r="1" spans="1:9" x14ac:dyDescent="0.25">
      <c r="A1" s="74" t="s">
        <v>16</v>
      </c>
      <c r="B1" s="74" t="s">
        <v>18</v>
      </c>
      <c r="C1" s="74" t="s">
        <v>19</v>
      </c>
      <c r="D1" s="74" t="s">
        <v>20</v>
      </c>
      <c r="E1" s="74" t="s">
        <v>21</v>
      </c>
      <c r="F1" s="74" t="s">
        <v>22</v>
      </c>
      <c r="G1" s="74" t="s">
        <v>5</v>
      </c>
      <c r="H1" s="75" t="s">
        <v>102</v>
      </c>
      <c r="I1" s="75" t="s">
        <v>686</v>
      </c>
    </row>
    <row r="2" spans="1:9" x14ac:dyDescent="0.25">
      <c r="A2" s="74" t="s">
        <v>157</v>
      </c>
      <c r="B2" s="74" t="s">
        <v>55</v>
      </c>
      <c r="C2" s="74" t="s">
        <v>56</v>
      </c>
      <c r="D2" s="74" t="s">
        <v>57</v>
      </c>
      <c r="E2" s="74" t="s">
        <v>58</v>
      </c>
      <c r="F2" s="74" t="s">
        <v>59</v>
      </c>
      <c r="G2" s="75" t="s">
        <v>52</v>
      </c>
      <c r="H2" s="75" t="s">
        <v>158</v>
      </c>
    </row>
    <row r="3" spans="1:9" x14ac:dyDescent="0.25">
      <c r="A3" s="74" t="s">
        <v>53</v>
      </c>
      <c r="B3" s="74" t="s">
        <v>67</v>
      </c>
      <c r="C3" s="74" t="s">
        <v>68</v>
      </c>
      <c r="D3" s="74" t="s">
        <v>159</v>
      </c>
      <c r="E3" s="74" t="s">
        <v>63</v>
      </c>
      <c r="F3" s="74" t="s">
        <v>160</v>
      </c>
      <c r="G3" s="75" t="s">
        <v>61</v>
      </c>
      <c r="H3" s="75" t="s">
        <v>161</v>
      </c>
    </row>
    <row r="4" spans="1:9" x14ac:dyDescent="0.25">
      <c r="A4" s="74" t="s">
        <v>70</v>
      </c>
      <c r="B4" s="74" t="s">
        <v>69</v>
      </c>
      <c r="F4" s="74"/>
      <c r="G4" s="75" t="s">
        <v>65</v>
      </c>
      <c r="H4" s="75" t="s">
        <v>54</v>
      </c>
    </row>
    <row r="5" spans="1:9" x14ac:dyDescent="0.25">
      <c r="A5" s="74" t="s">
        <v>66</v>
      </c>
      <c r="B5" s="74" t="s">
        <v>162</v>
      </c>
      <c r="G5" s="75" t="s">
        <v>72</v>
      </c>
      <c r="H5" s="75" t="s">
        <v>62</v>
      </c>
    </row>
    <row r="6" spans="1:9" x14ac:dyDescent="0.25">
      <c r="A6" s="74"/>
      <c r="G6" s="75" t="s">
        <v>163</v>
      </c>
      <c r="H6" s="75" t="s">
        <v>164</v>
      </c>
    </row>
    <row r="7" spans="1:9" x14ac:dyDescent="0.25">
      <c r="H7" s="75" t="s">
        <v>165</v>
      </c>
    </row>
    <row r="8" spans="1:9" x14ac:dyDescent="0.25">
      <c r="H8" s="75" t="s">
        <v>166</v>
      </c>
    </row>
    <row r="12" spans="1:9" x14ac:dyDescent="0.25">
      <c r="A12" s="78" t="s">
        <v>684</v>
      </c>
      <c r="B12" s="78" t="s">
        <v>96</v>
      </c>
      <c r="C12" s="78" t="s">
        <v>167</v>
      </c>
      <c r="D12" s="78" t="s">
        <v>168</v>
      </c>
      <c r="E12" s="78" t="s">
        <v>685</v>
      </c>
      <c r="F12" s="78" t="s">
        <v>94</v>
      </c>
    </row>
    <row r="13" spans="1:9" x14ac:dyDescent="0.25">
      <c r="A13" s="78"/>
      <c r="B13" s="78"/>
      <c r="C13" s="78"/>
      <c r="D13" s="78"/>
      <c r="E13" s="78"/>
      <c r="F13" s="78"/>
    </row>
    <row r="14" spans="1:9" ht="94.5" x14ac:dyDescent="0.25">
      <c r="A14" s="79" t="s">
        <v>169</v>
      </c>
      <c r="B14" s="78" t="s">
        <v>170</v>
      </c>
      <c r="C14" s="78" t="s">
        <v>171</v>
      </c>
      <c r="D14" s="78" t="s">
        <v>172</v>
      </c>
      <c r="E14" s="79">
        <v>4</v>
      </c>
      <c r="F14" s="78" t="s">
        <v>173</v>
      </c>
    </row>
    <row r="15" spans="1:9" ht="94.5" x14ac:dyDescent="0.25">
      <c r="A15" s="79" t="s">
        <v>174</v>
      </c>
      <c r="B15" s="78" t="s">
        <v>175</v>
      </c>
      <c r="C15" s="78" t="s">
        <v>176</v>
      </c>
      <c r="D15" s="78" t="s">
        <v>177</v>
      </c>
      <c r="E15" s="79">
        <v>2</v>
      </c>
      <c r="F15" s="78" t="s">
        <v>173</v>
      </c>
    </row>
    <row r="16" spans="1:9" ht="94.5" x14ac:dyDescent="0.25">
      <c r="A16" s="79" t="s">
        <v>178</v>
      </c>
      <c r="B16" s="78" t="s">
        <v>179</v>
      </c>
      <c r="C16" s="78" t="s">
        <v>171</v>
      </c>
      <c r="D16" s="78" t="s">
        <v>172</v>
      </c>
      <c r="E16" s="79">
        <v>4</v>
      </c>
      <c r="F16" s="78" t="s">
        <v>173</v>
      </c>
    </row>
    <row r="17" spans="1:6" ht="94.5" x14ac:dyDescent="0.25">
      <c r="A17" s="79" t="s">
        <v>180</v>
      </c>
      <c r="B17" s="78" t="s">
        <v>181</v>
      </c>
      <c r="C17" s="78" t="s">
        <v>171</v>
      </c>
      <c r="D17" s="78" t="s">
        <v>182</v>
      </c>
      <c r="E17" s="79">
        <v>4</v>
      </c>
      <c r="F17" s="78" t="s">
        <v>173</v>
      </c>
    </row>
    <row r="18" spans="1:6" ht="94.5" x14ac:dyDescent="0.25">
      <c r="A18" s="79" t="s">
        <v>183</v>
      </c>
      <c r="B18" s="78" t="s">
        <v>184</v>
      </c>
      <c r="C18" s="78" t="s">
        <v>176</v>
      </c>
      <c r="D18" s="78" t="s">
        <v>177</v>
      </c>
      <c r="E18" s="79">
        <v>2</v>
      </c>
      <c r="F18" s="78" t="s">
        <v>185</v>
      </c>
    </row>
    <row r="19" spans="1:6" ht="126" x14ac:dyDescent="0.25">
      <c r="A19" s="79" t="s">
        <v>186</v>
      </c>
      <c r="B19" s="78" t="s">
        <v>187</v>
      </c>
      <c r="C19" s="78" t="s">
        <v>188</v>
      </c>
      <c r="D19" s="78" t="s">
        <v>189</v>
      </c>
      <c r="E19" s="79">
        <v>3</v>
      </c>
      <c r="F19" s="78" t="s">
        <v>185</v>
      </c>
    </row>
    <row r="20" spans="1:6" ht="94.5" x14ac:dyDescent="0.25">
      <c r="A20" s="79" t="s">
        <v>190</v>
      </c>
      <c r="B20" s="78" t="s">
        <v>191</v>
      </c>
      <c r="C20" s="78" t="s">
        <v>176</v>
      </c>
      <c r="D20" s="78" t="s">
        <v>177</v>
      </c>
      <c r="E20" s="79">
        <v>2</v>
      </c>
      <c r="F20" s="78" t="s">
        <v>185</v>
      </c>
    </row>
    <row r="21" spans="1:6" ht="94.5" x14ac:dyDescent="0.25">
      <c r="A21" s="79" t="s">
        <v>192</v>
      </c>
      <c r="B21" s="78" t="s">
        <v>1</v>
      </c>
      <c r="C21" s="78" t="s">
        <v>176</v>
      </c>
      <c r="D21" s="78" t="s">
        <v>177</v>
      </c>
      <c r="E21" s="79">
        <v>2</v>
      </c>
      <c r="F21" s="78" t="s">
        <v>185</v>
      </c>
    </row>
    <row r="22" spans="1:6" ht="94.5" x14ac:dyDescent="0.25">
      <c r="A22" s="79" t="s">
        <v>193</v>
      </c>
      <c r="B22" s="78" t="s">
        <v>194</v>
      </c>
      <c r="C22" s="78" t="s">
        <v>176</v>
      </c>
      <c r="D22" s="78" t="s">
        <v>177</v>
      </c>
      <c r="E22" s="79">
        <v>2</v>
      </c>
      <c r="F22" s="78" t="s">
        <v>185</v>
      </c>
    </row>
    <row r="23" spans="1:6" ht="126" x14ac:dyDescent="0.25">
      <c r="A23" s="79" t="s">
        <v>195</v>
      </c>
      <c r="B23" s="78" t="s">
        <v>196</v>
      </c>
      <c r="C23" s="78" t="s">
        <v>188</v>
      </c>
      <c r="D23" s="78" t="s">
        <v>189</v>
      </c>
      <c r="E23" s="79">
        <v>3</v>
      </c>
      <c r="F23" s="78" t="s">
        <v>197</v>
      </c>
    </row>
    <row r="24" spans="1:6" ht="94.5" x14ac:dyDescent="0.25">
      <c r="A24" s="79" t="s">
        <v>198</v>
      </c>
      <c r="B24" s="78" t="s">
        <v>199</v>
      </c>
      <c r="C24" s="78" t="s">
        <v>200</v>
      </c>
      <c r="D24" s="78" t="s">
        <v>201</v>
      </c>
      <c r="E24" s="79">
        <v>1</v>
      </c>
      <c r="F24" s="78" t="s">
        <v>197</v>
      </c>
    </row>
    <row r="25" spans="1:6" ht="94.5" x14ac:dyDescent="0.25">
      <c r="A25" s="79" t="s">
        <v>202</v>
      </c>
      <c r="B25" s="78" t="s">
        <v>203</v>
      </c>
      <c r="C25" s="78" t="s">
        <v>176</v>
      </c>
      <c r="D25" s="78" t="s">
        <v>177</v>
      </c>
      <c r="E25" s="79">
        <v>2</v>
      </c>
      <c r="F25" s="78" t="s">
        <v>197</v>
      </c>
    </row>
    <row r="26" spans="1:6" ht="94.5" x14ac:dyDescent="0.25">
      <c r="A26" s="79" t="s">
        <v>204</v>
      </c>
      <c r="B26" s="78" t="s">
        <v>205</v>
      </c>
      <c r="C26" s="78" t="s">
        <v>200</v>
      </c>
      <c r="D26" s="78" t="s">
        <v>201</v>
      </c>
      <c r="E26" s="79">
        <v>1</v>
      </c>
      <c r="F26" s="78" t="s">
        <v>197</v>
      </c>
    </row>
    <row r="27" spans="1:6" ht="94.5" x14ac:dyDescent="0.25">
      <c r="A27" s="79" t="s">
        <v>206</v>
      </c>
      <c r="B27" s="78" t="s">
        <v>207</v>
      </c>
      <c r="C27" s="78" t="s">
        <v>200</v>
      </c>
      <c r="D27" s="78" t="s">
        <v>201</v>
      </c>
      <c r="E27" s="79">
        <v>1</v>
      </c>
      <c r="F27" s="78" t="s">
        <v>197</v>
      </c>
    </row>
    <row r="28" spans="1:6" ht="94.5" x14ac:dyDescent="0.25">
      <c r="A28" s="79" t="s">
        <v>208</v>
      </c>
      <c r="B28" s="78" t="s">
        <v>209</v>
      </c>
      <c r="C28" s="78" t="s">
        <v>200</v>
      </c>
      <c r="D28" s="78" t="s">
        <v>201</v>
      </c>
      <c r="E28" s="79">
        <v>1</v>
      </c>
      <c r="F28" s="78" t="s">
        <v>197</v>
      </c>
    </row>
    <row r="29" spans="1:6" ht="94.5" x14ac:dyDescent="0.25">
      <c r="A29" s="79" t="s">
        <v>210</v>
      </c>
      <c r="B29" s="78" t="s">
        <v>211</v>
      </c>
      <c r="C29" s="78" t="s">
        <v>200</v>
      </c>
      <c r="D29" s="78" t="s">
        <v>201</v>
      </c>
      <c r="E29" s="79">
        <v>1</v>
      </c>
      <c r="F29" s="78" t="s">
        <v>197</v>
      </c>
    </row>
    <row r="30" spans="1:6" ht="94.5" x14ac:dyDescent="0.25">
      <c r="A30" s="79" t="s">
        <v>212</v>
      </c>
      <c r="B30" s="78" t="s">
        <v>213</v>
      </c>
      <c r="C30" s="78" t="s">
        <v>200</v>
      </c>
      <c r="D30" s="78" t="s">
        <v>201</v>
      </c>
      <c r="E30" s="79">
        <v>1</v>
      </c>
      <c r="F30" s="78" t="s">
        <v>197</v>
      </c>
    </row>
    <row r="31" spans="1:6" ht="94.5" x14ac:dyDescent="0.25">
      <c r="A31" s="79" t="s">
        <v>214</v>
      </c>
      <c r="B31" s="78" t="s">
        <v>215</v>
      </c>
      <c r="C31" s="78" t="s">
        <v>200</v>
      </c>
      <c r="D31" s="78" t="s">
        <v>201</v>
      </c>
      <c r="E31" s="79">
        <v>1</v>
      </c>
      <c r="F31" s="78" t="s">
        <v>216</v>
      </c>
    </row>
    <row r="32" spans="1:6" ht="94.5" x14ac:dyDescent="0.25">
      <c r="A32" s="79" t="s">
        <v>217</v>
      </c>
      <c r="B32" s="78" t="s">
        <v>218</v>
      </c>
      <c r="C32" s="78" t="s">
        <v>200</v>
      </c>
      <c r="D32" s="78" t="s">
        <v>201</v>
      </c>
      <c r="E32" s="79">
        <v>1</v>
      </c>
      <c r="F32" s="78" t="s">
        <v>216</v>
      </c>
    </row>
    <row r="33" spans="1:10" ht="94.5" x14ac:dyDescent="0.25">
      <c r="A33" s="79" t="s">
        <v>219</v>
      </c>
      <c r="B33" s="78" t="s">
        <v>220</v>
      </c>
      <c r="C33" s="78" t="s">
        <v>200</v>
      </c>
      <c r="D33" s="78" t="s">
        <v>201</v>
      </c>
      <c r="E33" s="79">
        <v>1</v>
      </c>
      <c r="F33" s="78" t="s">
        <v>216</v>
      </c>
    </row>
    <row r="34" spans="1:10" ht="94.5" x14ac:dyDescent="0.25">
      <c r="A34" s="79" t="s">
        <v>221</v>
      </c>
      <c r="B34" s="78" t="s">
        <v>222</v>
      </c>
      <c r="C34" s="78" t="s">
        <v>176</v>
      </c>
      <c r="D34" s="78" t="s">
        <v>177</v>
      </c>
      <c r="E34" s="79">
        <v>2</v>
      </c>
      <c r="F34" s="78" t="s">
        <v>216</v>
      </c>
    </row>
    <row r="35" spans="1:10" ht="94.5" x14ac:dyDescent="0.25">
      <c r="A35" s="79">
        <v>450</v>
      </c>
      <c r="B35" s="78" t="s">
        <v>223</v>
      </c>
      <c r="C35" s="78" t="s">
        <v>200</v>
      </c>
      <c r="D35" s="78" t="s">
        <v>201</v>
      </c>
      <c r="E35" s="79">
        <v>1</v>
      </c>
      <c r="F35" s="78" t="s">
        <v>216</v>
      </c>
    </row>
    <row r="36" spans="1:10" ht="94.5" x14ac:dyDescent="0.25">
      <c r="A36" s="79" t="s">
        <v>224</v>
      </c>
      <c r="B36" s="78" t="s">
        <v>225</v>
      </c>
      <c r="C36" s="78" t="s">
        <v>171</v>
      </c>
      <c r="D36" s="78" t="s">
        <v>226</v>
      </c>
      <c r="E36" s="79">
        <v>4</v>
      </c>
      <c r="F36" s="78" t="s">
        <v>173</v>
      </c>
    </row>
    <row r="37" spans="1:10" ht="126" x14ac:dyDescent="0.25">
      <c r="A37" s="79" t="s">
        <v>227</v>
      </c>
      <c r="B37" s="78" t="s">
        <v>228</v>
      </c>
      <c r="C37" s="78" t="s">
        <v>188</v>
      </c>
      <c r="D37" s="78" t="s">
        <v>189</v>
      </c>
      <c r="E37" s="79">
        <v>3</v>
      </c>
      <c r="F37" s="78" t="s">
        <v>229</v>
      </c>
    </row>
    <row r="38" spans="1:10" ht="126" x14ac:dyDescent="0.25">
      <c r="A38" s="79" t="s">
        <v>230</v>
      </c>
      <c r="B38" s="78" t="s">
        <v>231</v>
      </c>
      <c r="C38" s="78" t="s">
        <v>188</v>
      </c>
      <c r="D38" s="78" t="s">
        <v>189</v>
      </c>
      <c r="E38" s="79">
        <v>3</v>
      </c>
      <c r="F38" s="78" t="s">
        <v>229</v>
      </c>
    </row>
    <row r="39" spans="1:10" ht="94.5" x14ac:dyDescent="0.25">
      <c r="A39" s="79" t="s">
        <v>232</v>
      </c>
      <c r="B39" s="78" t="s">
        <v>233</v>
      </c>
      <c r="C39" s="78" t="s">
        <v>200</v>
      </c>
      <c r="D39" s="78" t="s">
        <v>201</v>
      </c>
      <c r="E39" s="79">
        <v>1</v>
      </c>
      <c r="F39" s="78" t="s">
        <v>234</v>
      </c>
    </row>
    <row r="40" spans="1:10" ht="94.5" x14ac:dyDescent="0.25">
      <c r="A40" s="79" t="s">
        <v>235</v>
      </c>
      <c r="B40" s="78" t="s">
        <v>236</v>
      </c>
      <c r="C40" s="78" t="s">
        <v>200</v>
      </c>
      <c r="D40" s="78" t="s">
        <v>201</v>
      </c>
      <c r="E40" s="79">
        <v>1</v>
      </c>
      <c r="F40" s="78" t="s">
        <v>234</v>
      </c>
    </row>
    <row r="42" spans="1:10" x14ac:dyDescent="0.25">
      <c r="A42" s="80" t="s">
        <v>51</v>
      </c>
      <c r="B42" s="80" t="s">
        <v>60</v>
      </c>
      <c r="C42" s="80" t="s">
        <v>64</v>
      </c>
      <c r="D42" s="80" t="s">
        <v>71</v>
      </c>
      <c r="E42" s="80" t="s">
        <v>237</v>
      </c>
    </row>
    <row r="45" spans="1:10" x14ac:dyDescent="0.25">
      <c r="A45" s="83" t="s">
        <v>238</v>
      </c>
      <c r="B45" s="271" t="s">
        <v>239</v>
      </c>
      <c r="C45" s="271"/>
      <c r="D45" s="271"/>
      <c r="E45" s="271"/>
      <c r="F45" s="271"/>
      <c r="G45" s="271"/>
      <c r="H45" s="272"/>
    </row>
    <row r="46" spans="1:10" x14ac:dyDescent="0.25">
      <c r="A46" s="81">
        <v>1000</v>
      </c>
      <c r="B46" s="269" t="s">
        <v>240</v>
      </c>
      <c r="C46" s="269"/>
      <c r="D46" s="269"/>
      <c r="E46" s="269"/>
      <c r="F46" s="269"/>
      <c r="G46" s="269"/>
      <c r="H46" s="270"/>
      <c r="I46" s="74"/>
      <c r="J46" s="74"/>
    </row>
    <row r="47" spans="1:10" x14ac:dyDescent="0.25">
      <c r="A47" s="81">
        <v>11201</v>
      </c>
      <c r="B47" s="269" t="s">
        <v>241</v>
      </c>
      <c r="C47" s="269"/>
      <c r="D47" s="269"/>
      <c r="E47" s="269"/>
      <c r="F47" s="269"/>
      <c r="G47" s="269"/>
      <c r="H47" s="270"/>
    </row>
    <row r="48" spans="1:10" x14ac:dyDescent="0.25">
      <c r="A48" s="81">
        <v>11301</v>
      </c>
      <c r="B48" s="269" t="s">
        <v>242</v>
      </c>
      <c r="C48" s="269"/>
      <c r="D48" s="269"/>
      <c r="E48" s="269"/>
      <c r="F48" s="269"/>
      <c r="G48" s="269"/>
      <c r="H48" s="270"/>
      <c r="I48" s="74"/>
    </row>
    <row r="49" spans="1:9" x14ac:dyDescent="0.25">
      <c r="A49" s="81">
        <v>11401</v>
      </c>
      <c r="B49" s="269" t="s">
        <v>243</v>
      </c>
      <c r="C49" s="269"/>
      <c r="D49" s="269"/>
      <c r="E49" s="269"/>
      <c r="F49" s="269"/>
      <c r="G49" s="269"/>
      <c r="H49" s="270"/>
      <c r="I49" s="74"/>
    </row>
    <row r="50" spans="1:9" x14ac:dyDescent="0.25">
      <c r="A50" s="81">
        <v>12101</v>
      </c>
      <c r="B50" s="269" t="s">
        <v>244</v>
      </c>
      <c r="C50" s="269"/>
      <c r="D50" s="269"/>
      <c r="E50" s="269"/>
      <c r="F50" s="269"/>
      <c r="G50" s="269"/>
      <c r="H50" s="270"/>
      <c r="I50" s="74"/>
    </row>
    <row r="51" spans="1:9" x14ac:dyDescent="0.25">
      <c r="A51" s="81">
        <v>12201</v>
      </c>
      <c r="B51" s="269" t="s">
        <v>245</v>
      </c>
      <c r="C51" s="269"/>
      <c r="D51" s="269"/>
      <c r="E51" s="269"/>
      <c r="F51" s="269"/>
      <c r="G51" s="269"/>
      <c r="H51" s="270"/>
      <c r="I51" s="74"/>
    </row>
    <row r="52" spans="1:9" x14ac:dyDescent="0.25">
      <c r="A52" s="81">
        <v>12202</v>
      </c>
      <c r="B52" s="269" t="s">
        <v>246</v>
      </c>
      <c r="C52" s="269"/>
      <c r="D52" s="269"/>
      <c r="E52" s="269"/>
      <c r="F52" s="269"/>
      <c r="G52" s="269"/>
      <c r="H52" s="270"/>
      <c r="I52" s="74"/>
    </row>
    <row r="53" spans="1:9" x14ac:dyDescent="0.25">
      <c r="A53" s="81">
        <v>12301</v>
      </c>
      <c r="B53" s="269" t="s">
        <v>247</v>
      </c>
      <c r="C53" s="269"/>
      <c r="D53" s="269"/>
      <c r="E53" s="269"/>
      <c r="F53" s="269"/>
      <c r="G53" s="269"/>
      <c r="H53" s="270"/>
      <c r="I53" s="74"/>
    </row>
    <row r="54" spans="1:9" x14ac:dyDescent="0.25">
      <c r="A54" s="81">
        <v>12401</v>
      </c>
      <c r="B54" s="269" t="s">
        <v>248</v>
      </c>
      <c r="C54" s="269"/>
      <c r="D54" s="269"/>
      <c r="E54" s="269"/>
      <c r="F54" s="269"/>
      <c r="G54" s="269"/>
      <c r="H54" s="270"/>
      <c r="I54" s="74"/>
    </row>
    <row r="55" spans="1:9" x14ac:dyDescent="0.25">
      <c r="A55" s="81">
        <v>13101</v>
      </c>
      <c r="B55" s="269" t="s">
        <v>249</v>
      </c>
      <c r="C55" s="269"/>
      <c r="D55" s="269"/>
      <c r="E55" s="269"/>
      <c r="F55" s="269"/>
      <c r="G55" s="269"/>
      <c r="H55" s="270"/>
      <c r="I55" s="74"/>
    </row>
    <row r="56" spans="1:9" x14ac:dyDescent="0.25">
      <c r="A56" s="81">
        <v>13102</v>
      </c>
      <c r="B56" s="269" t="s">
        <v>250</v>
      </c>
      <c r="C56" s="269"/>
      <c r="D56" s="269"/>
      <c r="E56" s="269"/>
      <c r="F56" s="269"/>
      <c r="G56" s="269"/>
      <c r="H56" s="270"/>
      <c r="I56" s="74"/>
    </row>
    <row r="57" spans="1:9" x14ac:dyDescent="0.25">
      <c r="A57" s="81">
        <v>13103</v>
      </c>
      <c r="B57" s="269" t="s">
        <v>251</v>
      </c>
      <c r="C57" s="269"/>
      <c r="D57" s="269"/>
      <c r="E57" s="269"/>
      <c r="F57" s="269"/>
      <c r="G57" s="269"/>
      <c r="H57" s="270"/>
      <c r="I57" s="74"/>
    </row>
    <row r="58" spans="1:9" x14ac:dyDescent="0.25">
      <c r="A58" s="81">
        <v>13104</v>
      </c>
      <c r="B58" s="269" t="s">
        <v>252</v>
      </c>
      <c r="C58" s="269"/>
      <c r="D58" s="269"/>
      <c r="E58" s="269"/>
      <c r="F58" s="269"/>
      <c r="G58" s="269"/>
      <c r="H58" s="270"/>
      <c r="I58" s="74"/>
    </row>
    <row r="59" spans="1:9" x14ac:dyDescent="0.25">
      <c r="A59" s="81">
        <v>13201</v>
      </c>
      <c r="B59" s="269" t="s">
        <v>253</v>
      </c>
      <c r="C59" s="269"/>
      <c r="D59" s="269"/>
      <c r="E59" s="269"/>
      <c r="F59" s="269"/>
      <c r="G59" s="269"/>
      <c r="H59" s="270"/>
      <c r="I59" s="74"/>
    </row>
    <row r="60" spans="1:9" x14ac:dyDescent="0.25">
      <c r="A60" s="81">
        <v>13202</v>
      </c>
      <c r="B60" s="269" t="s">
        <v>254</v>
      </c>
      <c r="C60" s="269"/>
      <c r="D60" s="269"/>
      <c r="E60" s="269"/>
      <c r="F60" s="269"/>
      <c r="G60" s="269"/>
      <c r="H60" s="270"/>
      <c r="I60" s="74"/>
    </row>
    <row r="61" spans="1:9" x14ac:dyDescent="0.25">
      <c r="A61" s="81">
        <v>13301</v>
      </c>
      <c r="B61" s="269" t="s">
        <v>255</v>
      </c>
      <c r="C61" s="269"/>
      <c r="D61" s="269"/>
      <c r="E61" s="269"/>
      <c r="F61" s="269"/>
      <c r="G61" s="269"/>
      <c r="H61" s="270"/>
      <c r="I61" s="74"/>
    </row>
    <row r="62" spans="1:9" x14ac:dyDescent="0.25">
      <c r="A62" s="81">
        <v>13401</v>
      </c>
      <c r="B62" s="269" t="s">
        <v>256</v>
      </c>
      <c r="C62" s="269"/>
      <c r="D62" s="269"/>
      <c r="E62" s="269"/>
      <c r="F62" s="269"/>
      <c r="G62" s="269"/>
      <c r="H62" s="270"/>
      <c r="I62" s="74"/>
    </row>
    <row r="63" spans="1:9" x14ac:dyDescent="0.25">
      <c r="A63" s="81">
        <v>13402</v>
      </c>
      <c r="B63" s="269" t="s">
        <v>257</v>
      </c>
      <c r="C63" s="269"/>
      <c r="D63" s="269"/>
      <c r="E63" s="269"/>
      <c r="F63" s="269"/>
      <c r="G63" s="269"/>
      <c r="H63" s="270"/>
      <c r="I63" s="74"/>
    </row>
    <row r="64" spans="1:9" x14ac:dyDescent="0.25">
      <c r="A64" s="82">
        <v>13403</v>
      </c>
      <c r="B64" s="269" t="s">
        <v>258</v>
      </c>
      <c r="C64" s="269"/>
      <c r="D64" s="269"/>
      <c r="E64" s="269"/>
      <c r="F64" s="269"/>
      <c r="G64" s="269"/>
      <c r="H64" s="270"/>
      <c r="I64" s="74"/>
    </row>
    <row r="65" spans="1:9" x14ac:dyDescent="0.25">
      <c r="A65" s="82">
        <v>13404</v>
      </c>
      <c r="B65" s="269" t="s">
        <v>259</v>
      </c>
      <c r="C65" s="269"/>
      <c r="D65" s="269"/>
      <c r="E65" s="269"/>
      <c r="F65" s="269"/>
      <c r="G65" s="269"/>
      <c r="H65" s="270"/>
      <c r="I65" s="74"/>
    </row>
    <row r="66" spans="1:9" x14ac:dyDescent="0.25">
      <c r="A66" s="82">
        <v>13405</v>
      </c>
      <c r="B66" s="269" t="s">
        <v>260</v>
      </c>
      <c r="C66" s="269"/>
      <c r="D66" s="269"/>
      <c r="E66" s="269"/>
      <c r="F66" s="269"/>
      <c r="G66" s="269"/>
      <c r="H66" s="270"/>
      <c r="I66" s="74"/>
    </row>
    <row r="67" spans="1:9" x14ac:dyDescent="0.25">
      <c r="A67" s="82">
        <v>13406</v>
      </c>
      <c r="B67" s="269" t="s">
        <v>261</v>
      </c>
      <c r="C67" s="269"/>
      <c r="D67" s="269"/>
      <c r="E67" s="269"/>
      <c r="F67" s="269"/>
      <c r="G67" s="269"/>
      <c r="H67" s="270"/>
      <c r="I67" s="74"/>
    </row>
    <row r="68" spans="1:9" x14ac:dyDescent="0.25">
      <c r="A68" s="82">
        <v>13407</v>
      </c>
      <c r="B68" s="269" t="s">
        <v>262</v>
      </c>
      <c r="C68" s="269"/>
      <c r="D68" s="269"/>
      <c r="E68" s="269"/>
      <c r="F68" s="269"/>
      <c r="G68" s="269"/>
      <c r="H68" s="270"/>
      <c r="I68" s="74"/>
    </row>
    <row r="69" spans="1:9" x14ac:dyDescent="0.25">
      <c r="A69" s="82">
        <v>13408</v>
      </c>
      <c r="B69" s="269" t="s">
        <v>263</v>
      </c>
      <c r="C69" s="269"/>
      <c r="D69" s="269"/>
      <c r="E69" s="269"/>
      <c r="F69" s="269"/>
      <c r="G69" s="269"/>
      <c r="H69" s="270"/>
      <c r="I69" s="74"/>
    </row>
    <row r="70" spans="1:9" x14ac:dyDescent="0.25">
      <c r="A70" s="82">
        <v>13409</v>
      </c>
      <c r="B70" s="269" t="s">
        <v>264</v>
      </c>
      <c r="C70" s="269"/>
      <c r="D70" s="269"/>
      <c r="E70" s="269"/>
      <c r="F70" s="269"/>
      <c r="G70" s="269"/>
      <c r="H70" s="270"/>
      <c r="I70" s="74"/>
    </row>
    <row r="71" spans="1:9" x14ac:dyDescent="0.25">
      <c r="A71" s="82">
        <v>13410</v>
      </c>
      <c r="B71" s="269" t="s">
        <v>265</v>
      </c>
      <c r="C71" s="269"/>
      <c r="D71" s="269"/>
      <c r="E71" s="269"/>
      <c r="F71" s="269"/>
      <c r="G71" s="269"/>
      <c r="H71" s="270"/>
      <c r="I71" s="74"/>
    </row>
    <row r="72" spans="1:9" x14ac:dyDescent="0.25">
      <c r="A72" s="82">
        <v>13411</v>
      </c>
      <c r="B72" s="269" t="s">
        <v>266</v>
      </c>
      <c r="C72" s="269"/>
      <c r="D72" s="269"/>
      <c r="E72" s="269"/>
      <c r="F72" s="269"/>
      <c r="G72" s="269"/>
      <c r="H72" s="270"/>
      <c r="I72" s="74"/>
    </row>
    <row r="73" spans="1:9" x14ac:dyDescent="0.25">
      <c r="A73" s="82">
        <v>13412</v>
      </c>
      <c r="B73" s="269" t="s">
        <v>267</v>
      </c>
      <c r="C73" s="269"/>
      <c r="D73" s="269"/>
      <c r="E73" s="269"/>
      <c r="F73" s="269"/>
      <c r="G73" s="269"/>
      <c r="H73" s="270"/>
      <c r="I73" s="74"/>
    </row>
    <row r="74" spans="1:9" x14ac:dyDescent="0.25">
      <c r="A74" s="82">
        <v>13413</v>
      </c>
      <c r="B74" s="269" t="s">
        <v>268</v>
      </c>
      <c r="C74" s="269"/>
      <c r="D74" s="269"/>
      <c r="E74" s="269"/>
      <c r="F74" s="269"/>
      <c r="G74" s="269"/>
      <c r="H74" s="270"/>
      <c r="I74" s="74"/>
    </row>
    <row r="75" spans="1:9" x14ac:dyDescent="0.25">
      <c r="A75" s="82">
        <v>13414</v>
      </c>
      <c r="B75" s="269" t="s">
        <v>269</v>
      </c>
      <c r="C75" s="269"/>
      <c r="D75" s="269"/>
      <c r="E75" s="269"/>
      <c r="F75" s="269"/>
      <c r="G75" s="269"/>
      <c r="H75" s="270"/>
      <c r="I75" s="74"/>
    </row>
    <row r="76" spans="1:9" x14ac:dyDescent="0.25">
      <c r="A76" s="82">
        <v>13501</v>
      </c>
      <c r="B76" s="269" t="s">
        <v>270</v>
      </c>
      <c r="C76" s="269"/>
      <c r="D76" s="269"/>
      <c r="E76" s="269"/>
      <c r="F76" s="269"/>
      <c r="G76" s="269"/>
      <c r="H76" s="270"/>
      <c r="I76" s="74"/>
    </row>
    <row r="77" spans="1:9" x14ac:dyDescent="0.25">
      <c r="A77" s="82">
        <v>13601</v>
      </c>
      <c r="B77" s="269" t="s">
        <v>271</v>
      </c>
      <c r="C77" s="269"/>
      <c r="D77" s="269"/>
      <c r="E77" s="269"/>
      <c r="F77" s="269"/>
      <c r="G77" s="269"/>
      <c r="H77" s="270"/>
      <c r="I77" s="74"/>
    </row>
    <row r="78" spans="1:9" x14ac:dyDescent="0.25">
      <c r="A78" s="82">
        <v>13602</v>
      </c>
      <c r="B78" s="269" t="s">
        <v>272</v>
      </c>
      <c r="C78" s="269"/>
      <c r="D78" s="269"/>
      <c r="E78" s="269"/>
      <c r="F78" s="269"/>
      <c r="G78" s="269"/>
      <c r="H78" s="270"/>
      <c r="I78" s="74"/>
    </row>
    <row r="79" spans="1:9" x14ac:dyDescent="0.25">
      <c r="A79" s="82">
        <v>13603</v>
      </c>
      <c r="B79" s="269" t="s">
        <v>273</v>
      </c>
      <c r="C79" s="269"/>
      <c r="D79" s="269"/>
      <c r="E79" s="269"/>
      <c r="F79" s="269"/>
      <c r="G79" s="269"/>
      <c r="H79" s="270"/>
      <c r="I79" s="74"/>
    </row>
    <row r="80" spans="1:9" x14ac:dyDescent="0.25">
      <c r="A80" s="82">
        <v>13604</v>
      </c>
      <c r="B80" s="269" t="s">
        <v>274</v>
      </c>
      <c r="C80" s="269"/>
      <c r="D80" s="269"/>
      <c r="E80" s="269"/>
      <c r="F80" s="269"/>
      <c r="G80" s="269"/>
      <c r="H80" s="270"/>
      <c r="I80" s="74"/>
    </row>
    <row r="81" spans="1:9" x14ac:dyDescent="0.25">
      <c r="A81" s="82">
        <v>13605</v>
      </c>
      <c r="B81" s="269" t="s">
        <v>275</v>
      </c>
      <c r="C81" s="269"/>
      <c r="D81" s="269"/>
      <c r="E81" s="269"/>
      <c r="F81" s="269"/>
      <c r="G81" s="269"/>
      <c r="H81" s="270"/>
      <c r="I81" s="74"/>
    </row>
    <row r="82" spans="1:9" x14ac:dyDescent="0.25">
      <c r="A82" s="82">
        <v>13701</v>
      </c>
      <c r="B82" s="269" t="s">
        <v>276</v>
      </c>
      <c r="C82" s="269"/>
      <c r="D82" s="269"/>
      <c r="E82" s="269"/>
      <c r="F82" s="269"/>
      <c r="G82" s="269"/>
      <c r="H82" s="270"/>
      <c r="I82" s="74"/>
    </row>
    <row r="83" spans="1:9" x14ac:dyDescent="0.25">
      <c r="A83" s="82">
        <v>13801</v>
      </c>
      <c r="B83" s="269" t="s">
        <v>277</v>
      </c>
      <c r="C83" s="269"/>
      <c r="D83" s="269"/>
      <c r="E83" s="269"/>
      <c r="F83" s="269"/>
      <c r="G83" s="269"/>
      <c r="H83" s="270"/>
      <c r="I83" s="74"/>
    </row>
    <row r="84" spans="1:9" x14ac:dyDescent="0.25">
      <c r="A84" s="82">
        <v>14101</v>
      </c>
      <c r="B84" s="269" t="s">
        <v>278</v>
      </c>
      <c r="C84" s="269"/>
      <c r="D84" s="269"/>
      <c r="E84" s="269"/>
      <c r="F84" s="269"/>
      <c r="G84" s="269"/>
      <c r="H84" s="270"/>
      <c r="I84" s="74"/>
    </row>
    <row r="85" spans="1:9" x14ac:dyDescent="0.25">
      <c r="A85" s="82">
        <v>14102</v>
      </c>
      <c r="B85" s="269" t="s">
        <v>279</v>
      </c>
      <c r="C85" s="269"/>
      <c r="D85" s="269"/>
      <c r="E85" s="269"/>
      <c r="F85" s="269"/>
      <c r="G85" s="269"/>
      <c r="H85" s="270"/>
      <c r="I85" s="74"/>
    </row>
    <row r="86" spans="1:9" x14ac:dyDescent="0.25">
      <c r="A86" s="82">
        <v>14103</v>
      </c>
      <c r="B86" s="269" t="s">
        <v>280</v>
      </c>
      <c r="C86" s="269"/>
      <c r="D86" s="269"/>
      <c r="E86" s="269"/>
      <c r="F86" s="269"/>
      <c r="G86" s="269"/>
      <c r="H86" s="270"/>
      <c r="I86" s="74"/>
    </row>
    <row r="87" spans="1:9" x14ac:dyDescent="0.25">
      <c r="A87" s="82">
        <v>14104</v>
      </c>
      <c r="B87" s="269" t="s">
        <v>281</v>
      </c>
      <c r="C87" s="269"/>
      <c r="D87" s="269"/>
      <c r="E87" s="269"/>
      <c r="F87" s="269"/>
      <c r="G87" s="269"/>
      <c r="H87" s="270"/>
      <c r="I87" s="74"/>
    </row>
    <row r="88" spans="1:9" x14ac:dyDescent="0.25">
      <c r="A88" s="82">
        <v>14105</v>
      </c>
      <c r="B88" s="269" t="s">
        <v>282</v>
      </c>
      <c r="C88" s="269"/>
      <c r="D88" s="269"/>
      <c r="E88" s="269"/>
      <c r="F88" s="269"/>
      <c r="G88" s="269"/>
      <c r="H88" s="270"/>
      <c r="I88" s="74"/>
    </row>
    <row r="89" spans="1:9" x14ac:dyDescent="0.25">
      <c r="A89" s="82">
        <v>14201</v>
      </c>
      <c r="B89" s="269" t="s">
        <v>283</v>
      </c>
      <c r="C89" s="269"/>
      <c r="D89" s="269"/>
      <c r="E89" s="269"/>
      <c r="F89" s="269"/>
      <c r="G89" s="269"/>
      <c r="H89" s="270"/>
      <c r="I89" s="74"/>
    </row>
    <row r="90" spans="1:9" x14ac:dyDescent="0.25">
      <c r="A90" s="82">
        <v>14202</v>
      </c>
      <c r="B90" s="269" t="s">
        <v>284</v>
      </c>
      <c r="C90" s="269"/>
      <c r="D90" s="269"/>
      <c r="E90" s="269"/>
      <c r="F90" s="269"/>
      <c r="G90" s="269"/>
      <c r="H90" s="270"/>
      <c r="I90" s="74"/>
    </row>
    <row r="91" spans="1:9" x14ac:dyDescent="0.25">
      <c r="A91" s="82">
        <v>14301</v>
      </c>
      <c r="B91" s="269" t="s">
        <v>285</v>
      </c>
      <c r="C91" s="269"/>
      <c r="D91" s="269"/>
      <c r="E91" s="269"/>
      <c r="F91" s="269"/>
      <c r="G91" s="269"/>
      <c r="H91" s="270"/>
      <c r="I91" s="74"/>
    </row>
    <row r="92" spans="1:9" x14ac:dyDescent="0.25">
      <c r="A92" s="82">
        <v>14302</v>
      </c>
      <c r="B92" s="269" t="s">
        <v>286</v>
      </c>
      <c r="C92" s="269"/>
      <c r="D92" s="269"/>
      <c r="E92" s="269"/>
      <c r="F92" s="269"/>
      <c r="G92" s="269"/>
      <c r="H92" s="270"/>
      <c r="I92" s="74"/>
    </row>
    <row r="93" spans="1:9" x14ac:dyDescent="0.25">
      <c r="A93" s="82">
        <v>14401</v>
      </c>
      <c r="B93" s="269" t="s">
        <v>287</v>
      </c>
      <c r="C93" s="269"/>
      <c r="D93" s="269"/>
      <c r="E93" s="269"/>
      <c r="F93" s="269"/>
      <c r="G93" s="269"/>
      <c r="H93" s="270"/>
      <c r="I93" s="74"/>
    </row>
    <row r="94" spans="1:9" x14ac:dyDescent="0.25">
      <c r="A94" s="82">
        <v>14402</v>
      </c>
      <c r="B94" s="269" t="s">
        <v>288</v>
      </c>
      <c r="C94" s="269"/>
      <c r="D94" s="269"/>
      <c r="E94" s="269"/>
      <c r="F94" s="269"/>
      <c r="G94" s="269"/>
      <c r="H94" s="270"/>
      <c r="I94" s="74"/>
    </row>
    <row r="95" spans="1:9" x14ac:dyDescent="0.25">
      <c r="A95" s="82">
        <v>14403</v>
      </c>
      <c r="B95" s="269" t="s">
        <v>289</v>
      </c>
      <c r="C95" s="269"/>
      <c r="D95" s="269"/>
      <c r="E95" s="269"/>
      <c r="F95" s="269"/>
      <c r="G95" s="269"/>
      <c r="H95" s="270"/>
      <c r="I95" s="74"/>
    </row>
    <row r="96" spans="1:9" x14ac:dyDescent="0.25">
      <c r="A96" s="82">
        <v>14404</v>
      </c>
      <c r="B96" s="269" t="s">
        <v>290</v>
      </c>
      <c r="C96" s="269"/>
      <c r="D96" s="269"/>
      <c r="E96" s="269"/>
      <c r="F96" s="269"/>
      <c r="G96" s="269"/>
      <c r="H96" s="270"/>
      <c r="I96" s="74"/>
    </row>
    <row r="97" spans="1:9" x14ac:dyDescent="0.25">
      <c r="A97" s="82">
        <v>14405</v>
      </c>
      <c r="B97" s="269" t="s">
        <v>291</v>
      </c>
      <c r="C97" s="269"/>
      <c r="D97" s="269"/>
      <c r="E97" s="269"/>
      <c r="F97" s="269"/>
      <c r="G97" s="269"/>
      <c r="H97" s="270"/>
      <c r="I97" s="74"/>
    </row>
    <row r="98" spans="1:9" x14ac:dyDescent="0.25">
      <c r="A98" s="82">
        <v>14406</v>
      </c>
      <c r="B98" s="269" t="s">
        <v>292</v>
      </c>
      <c r="C98" s="269"/>
      <c r="D98" s="269"/>
      <c r="E98" s="269"/>
      <c r="F98" s="269"/>
      <c r="G98" s="269"/>
      <c r="H98" s="270"/>
      <c r="I98" s="74"/>
    </row>
    <row r="99" spans="1:9" x14ac:dyDescent="0.25">
      <c r="A99" s="82">
        <v>15101</v>
      </c>
      <c r="B99" s="269" t="s">
        <v>293</v>
      </c>
      <c r="C99" s="269"/>
      <c r="D99" s="269"/>
      <c r="E99" s="269"/>
      <c r="F99" s="269"/>
      <c r="G99" s="269"/>
      <c r="H99" s="270"/>
      <c r="I99" s="74"/>
    </row>
    <row r="100" spans="1:9" x14ac:dyDescent="0.25">
      <c r="A100" s="82">
        <v>15102</v>
      </c>
      <c r="B100" s="269" t="s">
        <v>294</v>
      </c>
      <c r="C100" s="269"/>
      <c r="D100" s="269"/>
      <c r="E100" s="269"/>
      <c r="F100" s="269"/>
      <c r="G100" s="269"/>
      <c r="H100" s="270"/>
      <c r="I100" s="74"/>
    </row>
    <row r="101" spans="1:9" x14ac:dyDescent="0.25">
      <c r="A101" s="82">
        <v>15103</v>
      </c>
      <c r="B101" s="269" t="s">
        <v>295</v>
      </c>
      <c r="C101" s="269"/>
      <c r="D101" s="269"/>
      <c r="E101" s="269"/>
      <c r="F101" s="269"/>
      <c r="G101" s="269"/>
      <c r="H101" s="270"/>
      <c r="I101" s="74"/>
    </row>
    <row r="102" spans="1:9" x14ac:dyDescent="0.25">
      <c r="A102" s="82">
        <v>15201</v>
      </c>
      <c r="B102" s="269" t="s">
        <v>296</v>
      </c>
      <c r="C102" s="269"/>
      <c r="D102" s="269"/>
      <c r="E102" s="269"/>
      <c r="F102" s="269"/>
      <c r="G102" s="269"/>
      <c r="H102" s="270"/>
      <c r="I102" s="74"/>
    </row>
    <row r="103" spans="1:9" x14ac:dyDescent="0.25">
      <c r="A103" s="82">
        <v>15202</v>
      </c>
      <c r="B103" s="269" t="s">
        <v>297</v>
      </c>
      <c r="C103" s="269"/>
      <c r="D103" s="269"/>
      <c r="E103" s="269"/>
      <c r="F103" s="269"/>
      <c r="G103" s="269"/>
      <c r="H103" s="270"/>
      <c r="I103" s="74"/>
    </row>
    <row r="104" spans="1:9" x14ac:dyDescent="0.25">
      <c r="A104" s="82">
        <v>15301</v>
      </c>
      <c r="B104" s="269" t="s">
        <v>298</v>
      </c>
      <c r="C104" s="269"/>
      <c r="D104" s="269"/>
      <c r="E104" s="269"/>
      <c r="F104" s="269"/>
      <c r="G104" s="269"/>
      <c r="H104" s="270"/>
      <c r="I104" s="74"/>
    </row>
    <row r="105" spans="1:9" x14ac:dyDescent="0.25">
      <c r="A105" s="82">
        <v>15401</v>
      </c>
      <c r="B105" s="269" t="s">
        <v>299</v>
      </c>
      <c r="C105" s="269"/>
      <c r="D105" s="269"/>
      <c r="E105" s="269"/>
      <c r="F105" s="269"/>
      <c r="G105" s="269"/>
      <c r="H105" s="270"/>
      <c r="I105" s="74"/>
    </row>
    <row r="106" spans="1:9" x14ac:dyDescent="0.25">
      <c r="A106" s="82">
        <v>15402</v>
      </c>
      <c r="B106" s="269" t="s">
        <v>300</v>
      </c>
      <c r="C106" s="269"/>
      <c r="D106" s="269"/>
      <c r="E106" s="269"/>
      <c r="F106" s="269"/>
      <c r="G106" s="269"/>
      <c r="H106" s="270"/>
      <c r="I106" s="74"/>
    </row>
    <row r="107" spans="1:9" x14ac:dyDescent="0.25">
      <c r="A107" s="82">
        <v>15403</v>
      </c>
      <c r="B107" s="269" t="s">
        <v>301</v>
      </c>
      <c r="C107" s="269"/>
      <c r="D107" s="269"/>
      <c r="E107" s="269"/>
      <c r="F107" s="269"/>
      <c r="G107" s="269"/>
      <c r="H107" s="270"/>
      <c r="I107" s="74"/>
    </row>
    <row r="108" spans="1:9" x14ac:dyDescent="0.25">
      <c r="A108" s="82">
        <v>15501</v>
      </c>
      <c r="B108" s="269" t="s">
        <v>302</v>
      </c>
      <c r="C108" s="269"/>
      <c r="D108" s="269"/>
      <c r="E108" s="269"/>
      <c r="F108" s="269"/>
      <c r="G108" s="269"/>
      <c r="H108" s="270"/>
      <c r="I108" s="74"/>
    </row>
    <row r="109" spans="1:9" x14ac:dyDescent="0.25">
      <c r="A109" s="82">
        <v>15901</v>
      </c>
      <c r="B109" s="269" t="s">
        <v>303</v>
      </c>
      <c r="C109" s="269"/>
      <c r="D109" s="269"/>
      <c r="E109" s="269"/>
      <c r="F109" s="269"/>
      <c r="G109" s="269"/>
      <c r="H109" s="270"/>
      <c r="I109" s="74"/>
    </row>
    <row r="110" spans="1:9" x14ac:dyDescent="0.25">
      <c r="A110" s="82">
        <v>15902</v>
      </c>
      <c r="B110" s="269" t="s">
        <v>304</v>
      </c>
      <c r="C110" s="269"/>
      <c r="D110" s="269"/>
      <c r="E110" s="269"/>
      <c r="F110" s="269"/>
      <c r="G110" s="269"/>
      <c r="H110" s="270"/>
      <c r="I110" s="74"/>
    </row>
    <row r="111" spans="1:9" x14ac:dyDescent="0.25">
      <c r="A111" s="82">
        <v>16101</v>
      </c>
      <c r="B111" s="269" t="s">
        <v>305</v>
      </c>
      <c r="C111" s="269"/>
      <c r="D111" s="269"/>
      <c r="E111" s="269"/>
      <c r="F111" s="269"/>
      <c r="G111" s="269"/>
      <c r="H111" s="270"/>
      <c r="I111" s="74"/>
    </row>
    <row r="112" spans="1:9" x14ac:dyDescent="0.25">
      <c r="A112" s="82">
        <v>16102</v>
      </c>
      <c r="B112" s="269" t="s">
        <v>306</v>
      </c>
      <c r="C112" s="269"/>
      <c r="D112" s="269"/>
      <c r="E112" s="269"/>
      <c r="F112" s="269"/>
      <c r="G112" s="269"/>
      <c r="H112" s="270"/>
      <c r="I112" s="74"/>
    </row>
    <row r="113" spans="1:9" x14ac:dyDescent="0.25">
      <c r="A113" s="82">
        <v>16103</v>
      </c>
      <c r="B113" s="269" t="s">
        <v>307</v>
      </c>
      <c r="C113" s="269"/>
      <c r="D113" s="269"/>
      <c r="E113" s="269"/>
      <c r="F113" s="269"/>
      <c r="G113" s="269"/>
      <c r="H113" s="270"/>
      <c r="I113" s="74"/>
    </row>
    <row r="114" spans="1:9" x14ac:dyDescent="0.25">
      <c r="A114" s="82">
        <v>16104</v>
      </c>
      <c r="B114" s="269" t="s">
        <v>308</v>
      </c>
      <c r="C114" s="269"/>
      <c r="D114" s="269"/>
      <c r="E114" s="269"/>
      <c r="F114" s="269"/>
      <c r="G114" s="269"/>
      <c r="H114" s="270"/>
      <c r="I114" s="74"/>
    </row>
    <row r="115" spans="1:9" x14ac:dyDescent="0.25">
      <c r="A115" s="82">
        <v>16105</v>
      </c>
      <c r="B115" s="269" t="s">
        <v>309</v>
      </c>
      <c r="C115" s="269"/>
      <c r="D115" s="269"/>
      <c r="E115" s="269"/>
      <c r="F115" s="269"/>
      <c r="G115" s="269"/>
      <c r="H115" s="270"/>
      <c r="I115" s="74"/>
    </row>
    <row r="116" spans="1:9" x14ac:dyDescent="0.25">
      <c r="A116" s="82">
        <v>16106</v>
      </c>
      <c r="B116" s="269" t="s">
        <v>310</v>
      </c>
      <c r="C116" s="269"/>
      <c r="D116" s="269"/>
      <c r="E116" s="269"/>
      <c r="F116" s="269"/>
      <c r="G116" s="269"/>
      <c r="H116" s="270"/>
      <c r="I116" s="74"/>
    </row>
    <row r="117" spans="1:9" x14ac:dyDescent="0.25">
      <c r="A117" s="82">
        <v>16107</v>
      </c>
      <c r="B117" s="269" t="s">
        <v>311</v>
      </c>
      <c r="C117" s="269"/>
      <c r="D117" s="269"/>
      <c r="E117" s="269"/>
      <c r="F117" s="269"/>
      <c r="G117" s="269"/>
      <c r="H117" s="270"/>
      <c r="I117" s="74"/>
    </row>
    <row r="118" spans="1:9" x14ac:dyDescent="0.25">
      <c r="A118" s="82">
        <v>16108</v>
      </c>
      <c r="B118" s="269" t="s">
        <v>312</v>
      </c>
      <c r="C118" s="269"/>
      <c r="D118" s="269"/>
      <c r="E118" s="269"/>
      <c r="F118" s="269"/>
      <c r="G118" s="269"/>
      <c r="H118" s="270"/>
      <c r="I118" s="74"/>
    </row>
    <row r="119" spans="1:9" x14ac:dyDescent="0.25">
      <c r="A119" s="82">
        <v>17101</v>
      </c>
      <c r="B119" s="269" t="s">
        <v>313</v>
      </c>
      <c r="C119" s="269"/>
      <c r="D119" s="269"/>
      <c r="E119" s="269"/>
      <c r="F119" s="269"/>
      <c r="G119" s="269"/>
      <c r="H119" s="270"/>
      <c r="I119" s="74"/>
    </row>
    <row r="120" spans="1:9" x14ac:dyDescent="0.25">
      <c r="A120" s="82">
        <v>17102</v>
      </c>
      <c r="B120" s="269" t="s">
        <v>314</v>
      </c>
      <c r="C120" s="269"/>
      <c r="D120" s="269"/>
      <c r="E120" s="269"/>
      <c r="F120" s="269"/>
      <c r="G120" s="269"/>
      <c r="H120" s="270"/>
      <c r="I120" s="74"/>
    </row>
    <row r="121" spans="1:9" x14ac:dyDescent="0.25">
      <c r="A121" s="82">
        <v>2000</v>
      </c>
      <c r="B121" s="269" t="s">
        <v>315</v>
      </c>
      <c r="C121" s="269"/>
      <c r="D121" s="269"/>
      <c r="E121" s="269"/>
      <c r="F121" s="269"/>
      <c r="G121" s="269"/>
      <c r="H121" s="270"/>
      <c r="I121" s="74"/>
    </row>
    <row r="122" spans="1:9" x14ac:dyDescent="0.25">
      <c r="A122" s="82">
        <v>21101</v>
      </c>
      <c r="B122" s="269" t="s">
        <v>316</v>
      </c>
      <c r="C122" s="269"/>
      <c r="D122" s="269"/>
      <c r="E122" s="269"/>
      <c r="F122" s="269"/>
      <c r="G122" s="269"/>
      <c r="H122" s="270"/>
      <c r="I122" s="74"/>
    </row>
    <row r="123" spans="1:9" x14ac:dyDescent="0.25">
      <c r="A123" s="82">
        <v>21201</v>
      </c>
      <c r="B123" s="269" t="s">
        <v>317</v>
      </c>
      <c r="C123" s="269"/>
      <c r="D123" s="269"/>
      <c r="E123" s="269"/>
      <c r="F123" s="269"/>
      <c r="G123" s="269"/>
      <c r="H123" s="270"/>
      <c r="I123" s="74"/>
    </row>
    <row r="124" spans="1:9" x14ac:dyDescent="0.25">
      <c r="A124" s="82">
        <v>21301</v>
      </c>
      <c r="B124" s="269" t="s">
        <v>318</v>
      </c>
      <c r="C124" s="269"/>
      <c r="D124" s="269"/>
      <c r="E124" s="269"/>
      <c r="F124" s="269"/>
      <c r="G124" s="269"/>
      <c r="H124" s="270"/>
      <c r="I124" s="74"/>
    </row>
    <row r="125" spans="1:9" x14ac:dyDescent="0.25">
      <c r="A125" s="82">
        <v>21401</v>
      </c>
      <c r="B125" s="269" t="s">
        <v>319</v>
      </c>
      <c r="C125" s="269"/>
      <c r="D125" s="269"/>
      <c r="E125" s="269"/>
      <c r="F125" s="269"/>
      <c r="G125" s="269"/>
      <c r="H125" s="270"/>
      <c r="I125" s="74"/>
    </row>
    <row r="126" spans="1:9" x14ac:dyDescent="0.25">
      <c r="A126" s="82">
        <v>21501</v>
      </c>
      <c r="B126" s="269" t="s">
        <v>320</v>
      </c>
      <c r="C126" s="269"/>
      <c r="D126" s="269"/>
      <c r="E126" s="269"/>
      <c r="F126" s="269"/>
      <c r="G126" s="269"/>
      <c r="H126" s="270"/>
      <c r="I126" s="74"/>
    </row>
    <row r="127" spans="1:9" x14ac:dyDescent="0.25">
      <c r="A127" s="82">
        <v>21502</v>
      </c>
      <c r="B127" s="269" t="s">
        <v>321</v>
      </c>
      <c r="C127" s="269"/>
      <c r="D127" s="269"/>
      <c r="E127" s="269"/>
      <c r="F127" s="269"/>
      <c r="G127" s="269"/>
      <c r="H127" s="270"/>
      <c r="I127" s="74"/>
    </row>
    <row r="128" spans="1:9" x14ac:dyDescent="0.25">
      <c r="A128" s="82">
        <v>21601</v>
      </c>
      <c r="B128" s="269" t="s">
        <v>322</v>
      </c>
      <c r="C128" s="269"/>
      <c r="D128" s="269"/>
      <c r="E128" s="269"/>
      <c r="F128" s="269"/>
      <c r="G128" s="269"/>
      <c r="H128" s="270"/>
      <c r="I128" s="74"/>
    </row>
    <row r="129" spans="1:9" x14ac:dyDescent="0.25">
      <c r="A129" s="82">
        <v>21701</v>
      </c>
      <c r="B129" s="269" t="s">
        <v>323</v>
      </c>
      <c r="C129" s="269"/>
      <c r="D129" s="269"/>
      <c r="E129" s="269"/>
      <c r="F129" s="269"/>
      <c r="G129" s="269"/>
      <c r="H129" s="270"/>
      <c r="I129" s="74"/>
    </row>
    <row r="130" spans="1:9" x14ac:dyDescent="0.25">
      <c r="A130" s="82">
        <v>22101</v>
      </c>
      <c r="B130" s="269" t="s">
        <v>324</v>
      </c>
      <c r="C130" s="269"/>
      <c r="D130" s="269"/>
      <c r="E130" s="269"/>
      <c r="F130" s="269"/>
      <c r="G130" s="269"/>
      <c r="H130" s="270"/>
      <c r="I130" s="74"/>
    </row>
    <row r="131" spans="1:9" x14ac:dyDescent="0.25">
      <c r="A131" s="82">
        <v>22102</v>
      </c>
      <c r="B131" s="269" t="s">
        <v>325</v>
      </c>
      <c r="C131" s="269"/>
      <c r="D131" s="269"/>
      <c r="E131" s="269"/>
      <c r="F131" s="269"/>
      <c r="G131" s="269"/>
      <c r="H131" s="270"/>
      <c r="I131" s="74"/>
    </row>
    <row r="132" spans="1:9" x14ac:dyDescent="0.25">
      <c r="A132" s="82">
        <v>22103</v>
      </c>
      <c r="B132" s="269" t="s">
        <v>326</v>
      </c>
      <c r="C132" s="269"/>
      <c r="D132" s="269"/>
      <c r="E132" s="269"/>
      <c r="F132" s="269"/>
      <c r="G132" s="269"/>
      <c r="H132" s="270"/>
      <c r="I132" s="74"/>
    </row>
    <row r="133" spans="1:9" x14ac:dyDescent="0.25">
      <c r="A133" s="82">
        <v>22104</v>
      </c>
      <c r="B133" s="269" t="s">
        <v>73</v>
      </c>
      <c r="C133" s="269"/>
      <c r="D133" s="269"/>
      <c r="E133" s="269"/>
      <c r="F133" s="269"/>
      <c r="G133" s="269"/>
      <c r="H133" s="270"/>
      <c r="I133" s="74"/>
    </row>
    <row r="134" spans="1:9" x14ac:dyDescent="0.25">
      <c r="A134" s="82">
        <v>22105</v>
      </c>
      <c r="B134" s="269" t="s">
        <v>327</v>
      </c>
      <c r="C134" s="269"/>
      <c r="D134" s="269"/>
      <c r="E134" s="269"/>
      <c r="F134" s="269"/>
      <c r="G134" s="269"/>
      <c r="H134" s="270"/>
      <c r="I134" s="74"/>
    </row>
    <row r="135" spans="1:9" x14ac:dyDescent="0.25">
      <c r="A135" s="82">
        <v>22106</v>
      </c>
      <c r="B135" s="269" t="s">
        <v>328</v>
      </c>
      <c r="C135" s="269"/>
      <c r="D135" s="269"/>
      <c r="E135" s="269"/>
      <c r="F135" s="269"/>
      <c r="G135" s="269"/>
      <c r="H135" s="270"/>
      <c r="I135" s="74"/>
    </row>
    <row r="136" spans="1:9" x14ac:dyDescent="0.25">
      <c r="A136" s="82">
        <v>22201</v>
      </c>
      <c r="B136" s="269" t="s">
        <v>329</v>
      </c>
      <c r="C136" s="269"/>
      <c r="D136" s="269"/>
      <c r="E136" s="269"/>
      <c r="F136" s="269"/>
      <c r="G136" s="269"/>
      <c r="H136" s="270"/>
      <c r="I136" s="74"/>
    </row>
    <row r="137" spans="1:9" x14ac:dyDescent="0.25">
      <c r="A137" s="82">
        <v>22301</v>
      </c>
      <c r="B137" s="269" t="s">
        <v>330</v>
      </c>
      <c r="C137" s="269"/>
      <c r="D137" s="269"/>
      <c r="E137" s="269"/>
      <c r="F137" s="269"/>
      <c r="G137" s="269"/>
      <c r="H137" s="270"/>
      <c r="I137" s="74"/>
    </row>
    <row r="138" spans="1:9" x14ac:dyDescent="0.25">
      <c r="A138" s="82">
        <v>23101</v>
      </c>
      <c r="B138" s="269" t="s">
        <v>331</v>
      </c>
      <c r="C138" s="269"/>
      <c r="D138" s="269"/>
      <c r="E138" s="269"/>
      <c r="F138" s="269"/>
      <c r="G138" s="269"/>
      <c r="H138" s="270"/>
      <c r="I138" s="74"/>
    </row>
    <row r="139" spans="1:9" x14ac:dyDescent="0.25">
      <c r="A139" s="82">
        <v>23201</v>
      </c>
      <c r="B139" s="269" t="s">
        <v>332</v>
      </c>
      <c r="C139" s="269"/>
      <c r="D139" s="269"/>
      <c r="E139" s="269"/>
      <c r="F139" s="269"/>
      <c r="G139" s="269"/>
      <c r="H139" s="270"/>
      <c r="I139" s="74"/>
    </row>
    <row r="140" spans="1:9" x14ac:dyDescent="0.25">
      <c r="A140" s="82">
        <v>23301</v>
      </c>
      <c r="B140" s="269" t="s">
        <v>333</v>
      </c>
      <c r="C140" s="269"/>
      <c r="D140" s="269"/>
      <c r="E140" s="269"/>
      <c r="F140" s="269"/>
      <c r="G140" s="269"/>
      <c r="H140" s="270"/>
      <c r="I140" s="74"/>
    </row>
    <row r="141" spans="1:9" x14ac:dyDescent="0.25">
      <c r="A141" s="82">
        <v>23401</v>
      </c>
      <c r="B141" s="269" t="s">
        <v>334</v>
      </c>
      <c r="C141" s="269"/>
      <c r="D141" s="269"/>
      <c r="E141" s="269"/>
      <c r="F141" s="269"/>
      <c r="G141" s="269"/>
      <c r="H141" s="270"/>
      <c r="I141" s="74"/>
    </row>
    <row r="142" spans="1:9" x14ac:dyDescent="0.25">
      <c r="A142" s="82">
        <v>23501</v>
      </c>
      <c r="B142" s="269" t="s">
        <v>335</v>
      </c>
      <c r="C142" s="269"/>
      <c r="D142" s="269"/>
      <c r="E142" s="269"/>
      <c r="F142" s="269"/>
      <c r="G142" s="269"/>
      <c r="H142" s="270"/>
      <c r="I142" s="74"/>
    </row>
    <row r="143" spans="1:9" x14ac:dyDescent="0.25">
      <c r="A143" s="82">
        <v>23601</v>
      </c>
      <c r="B143" s="269" t="s">
        <v>336</v>
      </c>
      <c r="C143" s="269"/>
      <c r="D143" s="269"/>
      <c r="E143" s="269"/>
      <c r="F143" s="269"/>
      <c r="G143" s="269"/>
      <c r="H143" s="270"/>
      <c r="I143" s="74"/>
    </row>
    <row r="144" spans="1:9" x14ac:dyDescent="0.25">
      <c r="A144" s="82">
        <v>23701</v>
      </c>
      <c r="B144" s="269" t="s">
        <v>337</v>
      </c>
      <c r="C144" s="269"/>
      <c r="D144" s="269"/>
      <c r="E144" s="269"/>
      <c r="F144" s="269"/>
      <c r="G144" s="269"/>
      <c r="H144" s="270"/>
      <c r="I144" s="74"/>
    </row>
    <row r="145" spans="1:9" x14ac:dyDescent="0.25">
      <c r="A145" s="82">
        <v>23801</v>
      </c>
      <c r="B145" s="269" t="s">
        <v>338</v>
      </c>
      <c r="C145" s="269"/>
      <c r="D145" s="269"/>
      <c r="E145" s="269"/>
      <c r="F145" s="269"/>
      <c r="G145" s="269"/>
      <c r="H145" s="270"/>
      <c r="I145" s="74"/>
    </row>
    <row r="146" spans="1:9" x14ac:dyDescent="0.25">
      <c r="A146" s="82">
        <v>23901</v>
      </c>
      <c r="B146" s="269" t="s">
        <v>339</v>
      </c>
      <c r="C146" s="269"/>
      <c r="D146" s="269"/>
      <c r="E146" s="269"/>
      <c r="F146" s="269"/>
      <c r="G146" s="269"/>
      <c r="H146" s="270"/>
      <c r="I146" s="74"/>
    </row>
    <row r="147" spans="1:9" x14ac:dyDescent="0.25">
      <c r="A147" s="82">
        <v>23902</v>
      </c>
      <c r="B147" s="269" t="s">
        <v>340</v>
      </c>
      <c r="C147" s="269"/>
      <c r="D147" s="269"/>
      <c r="E147" s="269"/>
      <c r="F147" s="269"/>
      <c r="G147" s="269"/>
      <c r="H147" s="270"/>
      <c r="I147" s="74"/>
    </row>
    <row r="148" spans="1:9" x14ac:dyDescent="0.25">
      <c r="A148" s="82">
        <v>24101</v>
      </c>
      <c r="B148" s="269" t="s">
        <v>341</v>
      </c>
      <c r="C148" s="269"/>
      <c r="D148" s="269"/>
      <c r="E148" s="269"/>
      <c r="F148" s="269"/>
      <c r="G148" s="269"/>
      <c r="H148" s="270"/>
      <c r="I148" s="74"/>
    </row>
    <row r="149" spans="1:9" x14ac:dyDescent="0.25">
      <c r="A149" s="82">
        <v>24201</v>
      </c>
      <c r="B149" s="269" t="s">
        <v>342</v>
      </c>
      <c r="C149" s="269"/>
      <c r="D149" s="269"/>
      <c r="E149" s="269"/>
      <c r="F149" s="269"/>
      <c r="G149" s="269"/>
      <c r="H149" s="270"/>
      <c r="I149" s="74"/>
    </row>
    <row r="150" spans="1:9" x14ac:dyDescent="0.25">
      <c r="A150" s="82">
        <v>24301</v>
      </c>
      <c r="B150" s="269" t="s">
        <v>343</v>
      </c>
      <c r="C150" s="269"/>
      <c r="D150" s="269"/>
      <c r="E150" s="269"/>
      <c r="F150" s="269"/>
      <c r="G150" s="269"/>
      <c r="H150" s="270"/>
      <c r="I150" s="74"/>
    </row>
    <row r="151" spans="1:9" x14ac:dyDescent="0.25">
      <c r="A151" s="82">
        <v>24401</v>
      </c>
      <c r="B151" s="269" t="s">
        <v>344</v>
      </c>
      <c r="C151" s="269"/>
      <c r="D151" s="269"/>
      <c r="E151" s="269"/>
      <c r="F151" s="269"/>
      <c r="G151" s="269"/>
      <c r="H151" s="270"/>
      <c r="I151" s="74"/>
    </row>
    <row r="152" spans="1:9" x14ac:dyDescent="0.25">
      <c r="A152" s="82">
        <v>24501</v>
      </c>
      <c r="B152" s="269" t="s">
        <v>345</v>
      </c>
      <c r="C152" s="269"/>
      <c r="D152" s="269"/>
      <c r="E152" s="269"/>
      <c r="F152" s="269"/>
      <c r="G152" s="269"/>
      <c r="H152" s="270"/>
      <c r="I152" s="74"/>
    </row>
    <row r="153" spans="1:9" x14ac:dyDescent="0.25">
      <c r="A153" s="82">
        <v>24601</v>
      </c>
      <c r="B153" s="269" t="s">
        <v>346</v>
      </c>
      <c r="C153" s="269"/>
      <c r="D153" s="269"/>
      <c r="E153" s="269"/>
      <c r="F153" s="269"/>
      <c r="G153" s="269"/>
      <c r="H153" s="270"/>
      <c r="I153" s="74"/>
    </row>
    <row r="154" spans="1:9" x14ac:dyDescent="0.25">
      <c r="A154" s="82">
        <v>24701</v>
      </c>
      <c r="B154" s="269" t="s">
        <v>347</v>
      </c>
      <c r="C154" s="269"/>
      <c r="D154" s="269"/>
      <c r="E154" s="269"/>
      <c r="F154" s="269"/>
      <c r="G154" s="269"/>
      <c r="H154" s="270"/>
      <c r="I154" s="74"/>
    </row>
    <row r="155" spans="1:9" x14ac:dyDescent="0.25">
      <c r="A155" s="82">
        <v>24801</v>
      </c>
      <c r="B155" s="269" t="s">
        <v>348</v>
      </c>
      <c r="C155" s="269"/>
      <c r="D155" s="269"/>
      <c r="E155" s="269"/>
      <c r="F155" s="269"/>
      <c r="G155" s="269"/>
      <c r="H155" s="270"/>
      <c r="I155" s="74"/>
    </row>
    <row r="156" spans="1:9" x14ac:dyDescent="0.25">
      <c r="A156" s="82">
        <v>24901</v>
      </c>
      <c r="B156" s="269" t="s">
        <v>349</v>
      </c>
      <c r="C156" s="269"/>
      <c r="D156" s="269"/>
      <c r="E156" s="269"/>
      <c r="F156" s="269"/>
      <c r="G156" s="269"/>
      <c r="H156" s="270"/>
      <c r="I156" s="74"/>
    </row>
    <row r="157" spans="1:9" x14ac:dyDescent="0.25">
      <c r="A157" s="82">
        <v>25101</v>
      </c>
      <c r="B157" s="269" t="s">
        <v>350</v>
      </c>
      <c r="C157" s="269"/>
      <c r="D157" s="269"/>
      <c r="E157" s="269"/>
      <c r="F157" s="269"/>
      <c r="G157" s="269"/>
      <c r="H157" s="270"/>
      <c r="I157" s="74"/>
    </row>
    <row r="158" spans="1:9" x14ac:dyDescent="0.25">
      <c r="A158" s="82">
        <v>25201</v>
      </c>
      <c r="B158" s="269" t="s">
        <v>351</v>
      </c>
      <c r="C158" s="269"/>
      <c r="D158" s="269"/>
      <c r="E158" s="269"/>
      <c r="F158" s="269"/>
      <c r="G158" s="269"/>
      <c r="H158" s="270"/>
      <c r="I158" s="74"/>
    </row>
    <row r="159" spans="1:9" x14ac:dyDescent="0.25">
      <c r="A159" s="82">
        <v>25301</v>
      </c>
      <c r="B159" s="269" t="s">
        <v>352</v>
      </c>
      <c r="C159" s="269"/>
      <c r="D159" s="269"/>
      <c r="E159" s="269"/>
      <c r="F159" s="269"/>
      <c r="G159" s="269"/>
      <c r="H159" s="270"/>
      <c r="I159" s="74"/>
    </row>
    <row r="160" spans="1:9" x14ac:dyDescent="0.25">
      <c r="A160" s="82">
        <v>25401</v>
      </c>
      <c r="B160" s="269" t="s">
        <v>353</v>
      </c>
      <c r="C160" s="269"/>
      <c r="D160" s="269"/>
      <c r="E160" s="269"/>
      <c r="F160" s="269"/>
      <c r="G160" s="269"/>
      <c r="H160" s="270"/>
      <c r="I160" s="74"/>
    </row>
    <row r="161" spans="1:9" x14ac:dyDescent="0.25">
      <c r="A161" s="82">
        <v>25501</v>
      </c>
      <c r="B161" s="269" t="s">
        <v>354</v>
      </c>
      <c r="C161" s="269"/>
      <c r="D161" s="269"/>
      <c r="E161" s="269"/>
      <c r="F161" s="269"/>
      <c r="G161" s="269"/>
      <c r="H161" s="270"/>
      <c r="I161" s="74"/>
    </row>
    <row r="162" spans="1:9" x14ac:dyDescent="0.25">
      <c r="A162" s="82">
        <v>25901</v>
      </c>
      <c r="B162" s="269" t="s">
        <v>355</v>
      </c>
      <c r="C162" s="269"/>
      <c r="D162" s="269"/>
      <c r="E162" s="269"/>
      <c r="F162" s="269"/>
      <c r="G162" s="269"/>
      <c r="H162" s="270"/>
      <c r="I162" s="74"/>
    </row>
    <row r="163" spans="1:9" x14ac:dyDescent="0.25">
      <c r="A163" s="82">
        <v>26101</v>
      </c>
      <c r="B163" s="269" t="s">
        <v>356</v>
      </c>
      <c r="C163" s="269"/>
      <c r="D163" s="269"/>
      <c r="E163" s="269"/>
      <c r="F163" s="269"/>
      <c r="G163" s="269"/>
      <c r="H163" s="270"/>
      <c r="I163" s="74"/>
    </row>
    <row r="164" spans="1:9" x14ac:dyDescent="0.25">
      <c r="A164" s="82">
        <v>26102</v>
      </c>
      <c r="B164" s="269" t="s">
        <v>357</v>
      </c>
      <c r="C164" s="269"/>
      <c r="D164" s="269"/>
      <c r="E164" s="269"/>
      <c r="F164" s="269"/>
      <c r="G164" s="269"/>
      <c r="H164" s="270"/>
      <c r="I164" s="74"/>
    </row>
    <row r="165" spans="1:9" x14ac:dyDescent="0.25">
      <c r="A165" s="82">
        <v>26103</v>
      </c>
      <c r="B165" s="269" t="s">
        <v>358</v>
      </c>
      <c r="C165" s="269"/>
      <c r="D165" s="269"/>
      <c r="E165" s="269"/>
      <c r="F165" s="269"/>
      <c r="G165" s="269"/>
      <c r="H165" s="270"/>
      <c r="I165" s="74"/>
    </row>
    <row r="166" spans="1:9" x14ac:dyDescent="0.25">
      <c r="A166" s="82">
        <v>26104</v>
      </c>
      <c r="B166" s="269" t="s">
        <v>359</v>
      </c>
      <c r="C166" s="269"/>
      <c r="D166" s="269"/>
      <c r="E166" s="269"/>
      <c r="F166" s="269"/>
      <c r="G166" s="269"/>
      <c r="H166" s="270"/>
      <c r="I166" s="74"/>
    </row>
    <row r="167" spans="1:9" x14ac:dyDescent="0.25">
      <c r="A167" s="82">
        <v>26105</v>
      </c>
      <c r="B167" s="269" t="s">
        <v>360</v>
      </c>
      <c r="C167" s="269"/>
      <c r="D167" s="269"/>
      <c r="E167" s="269"/>
      <c r="F167" s="269"/>
      <c r="G167" s="269"/>
      <c r="H167" s="270"/>
      <c r="I167" s="74"/>
    </row>
    <row r="168" spans="1:9" x14ac:dyDescent="0.25">
      <c r="A168" s="82">
        <v>26106</v>
      </c>
      <c r="B168" s="269" t="s">
        <v>361</v>
      </c>
      <c r="C168" s="269"/>
      <c r="D168" s="269"/>
      <c r="E168" s="269"/>
      <c r="F168" s="269"/>
      <c r="G168" s="269"/>
      <c r="H168" s="270"/>
      <c r="I168" s="74"/>
    </row>
    <row r="169" spans="1:9" x14ac:dyDescent="0.25">
      <c r="A169" s="82">
        <v>26107</v>
      </c>
      <c r="B169" s="269" t="s">
        <v>362</v>
      </c>
      <c r="C169" s="269"/>
      <c r="D169" s="269"/>
      <c r="E169" s="269"/>
      <c r="F169" s="269"/>
      <c r="G169" s="269"/>
      <c r="H169" s="270"/>
      <c r="I169" s="74"/>
    </row>
    <row r="170" spans="1:9" x14ac:dyDescent="0.25">
      <c r="A170" s="82">
        <v>26108</v>
      </c>
      <c r="B170" s="269" t="s">
        <v>363</v>
      </c>
      <c r="C170" s="269"/>
      <c r="D170" s="269"/>
      <c r="E170" s="269"/>
      <c r="F170" s="269"/>
      <c r="G170" s="269"/>
      <c r="H170" s="270"/>
      <c r="I170" s="74"/>
    </row>
    <row r="171" spans="1:9" x14ac:dyDescent="0.25">
      <c r="A171" s="82">
        <v>27101</v>
      </c>
      <c r="B171" s="269" t="s">
        <v>364</v>
      </c>
      <c r="C171" s="269"/>
      <c r="D171" s="269"/>
      <c r="E171" s="269"/>
      <c r="F171" s="269"/>
      <c r="G171" s="269"/>
      <c r="H171" s="270"/>
      <c r="I171" s="74"/>
    </row>
    <row r="172" spans="1:9" x14ac:dyDescent="0.25">
      <c r="A172" s="82">
        <v>27201</v>
      </c>
      <c r="B172" s="269" t="s">
        <v>365</v>
      </c>
      <c r="C172" s="269"/>
      <c r="D172" s="269"/>
      <c r="E172" s="269"/>
      <c r="F172" s="269"/>
      <c r="G172" s="269"/>
      <c r="H172" s="270"/>
      <c r="I172" s="74"/>
    </row>
    <row r="173" spans="1:9" x14ac:dyDescent="0.25">
      <c r="A173" s="82">
        <v>27301</v>
      </c>
      <c r="B173" s="269" t="s">
        <v>366</v>
      </c>
      <c r="C173" s="269"/>
      <c r="D173" s="269"/>
      <c r="E173" s="269"/>
      <c r="F173" s="269"/>
      <c r="G173" s="269"/>
      <c r="H173" s="270"/>
      <c r="I173" s="74"/>
    </row>
    <row r="174" spans="1:9" x14ac:dyDescent="0.25">
      <c r="A174" s="82">
        <v>27401</v>
      </c>
      <c r="B174" s="269" t="s">
        <v>367</v>
      </c>
      <c r="C174" s="269"/>
      <c r="D174" s="269"/>
      <c r="E174" s="269"/>
      <c r="F174" s="269"/>
      <c r="G174" s="269"/>
      <c r="H174" s="270"/>
      <c r="I174" s="74"/>
    </row>
    <row r="175" spans="1:9" x14ac:dyDescent="0.25">
      <c r="A175" s="82">
        <v>27501</v>
      </c>
      <c r="B175" s="269" t="s">
        <v>368</v>
      </c>
      <c r="C175" s="269"/>
      <c r="D175" s="269"/>
      <c r="E175" s="269"/>
      <c r="F175" s="269"/>
      <c r="G175" s="269"/>
      <c r="H175" s="270"/>
      <c r="I175" s="74"/>
    </row>
    <row r="176" spans="1:9" x14ac:dyDescent="0.25">
      <c r="A176" s="82">
        <v>28101</v>
      </c>
      <c r="B176" s="269" t="s">
        <v>369</v>
      </c>
      <c r="C176" s="269"/>
      <c r="D176" s="269"/>
      <c r="E176" s="269"/>
      <c r="F176" s="269"/>
      <c r="G176" s="269"/>
      <c r="H176" s="270"/>
      <c r="I176" s="74"/>
    </row>
    <row r="177" spans="1:9" x14ac:dyDescent="0.25">
      <c r="A177" s="82">
        <v>28201</v>
      </c>
      <c r="B177" s="269" t="s">
        <v>370</v>
      </c>
      <c r="C177" s="269"/>
      <c r="D177" s="269"/>
      <c r="E177" s="269"/>
      <c r="F177" s="269"/>
      <c r="G177" s="269"/>
      <c r="H177" s="270"/>
      <c r="I177" s="74"/>
    </row>
    <row r="178" spans="1:9" x14ac:dyDescent="0.25">
      <c r="A178" s="82">
        <v>28301</v>
      </c>
      <c r="B178" s="269" t="s">
        <v>371</v>
      </c>
      <c r="C178" s="269"/>
      <c r="D178" s="269"/>
      <c r="E178" s="269"/>
      <c r="F178" s="269"/>
      <c r="G178" s="269"/>
      <c r="H178" s="270"/>
      <c r="I178" s="74"/>
    </row>
    <row r="179" spans="1:9" x14ac:dyDescent="0.25">
      <c r="A179" s="82">
        <v>29101</v>
      </c>
      <c r="B179" s="269" t="s">
        <v>372</v>
      </c>
      <c r="C179" s="269"/>
      <c r="D179" s="269"/>
      <c r="E179" s="269"/>
      <c r="F179" s="269"/>
      <c r="G179" s="269"/>
      <c r="H179" s="270"/>
      <c r="I179" s="74"/>
    </row>
    <row r="180" spans="1:9" x14ac:dyDescent="0.25">
      <c r="A180" s="82">
        <v>29201</v>
      </c>
      <c r="B180" s="269" t="s">
        <v>373</v>
      </c>
      <c r="C180" s="269"/>
      <c r="D180" s="269"/>
      <c r="E180" s="269"/>
      <c r="F180" s="269"/>
      <c r="G180" s="269"/>
      <c r="H180" s="270"/>
      <c r="I180" s="74"/>
    </row>
    <row r="181" spans="1:9" x14ac:dyDescent="0.25">
      <c r="A181" s="82">
        <v>29301</v>
      </c>
      <c r="B181" s="269" t="s">
        <v>374</v>
      </c>
      <c r="C181" s="269"/>
      <c r="D181" s="269"/>
      <c r="E181" s="269"/>
      <c r="F181" s="269"/>
      <c r="G181" s="269"/>
      <c r="H181" s="270"/>
      <c r="I181" s="74"/>
    </row>
    <row r="182" spans="1:9" x14ac:dyDescent="0.25">
      <c r="A182" s="82">
        <v>29401</v>
      </c>
      <c r="B182" s="269" t="s">
        <v>375</v>
      </c>
      <c r="C182" s="269"/>
      <c r="D182" s="269"/>
      <c r="E182" s="269"/>
      <c r="F182" s="269"/>
      <c r="G182" s="269"/>
      <c r="H182" s="270"/>
      <c r="I182" s="74"/>
    </row>
    <row r="183" spans="1:9" x14ac:dyDescent="0.25">
      <c r="A183" s="82">
        <v>29501</v>
      </c>
      <c r="B183" s="269" t="s">
        <v>376</v>
      </c>
      <c r="C183" s="269"/>
      <c r="D183" s="269"/>
      <c r="E183" s="269"/>
      <c r="F183" s="269"/>
      <c r="G183" s="269"/>
      <c r="H183" s="270"/>
      <c r="I183" s="74"/>
    </row>
    <row r="184" spans="1:9" x14ac:dyDescent="0.25">
      <c r="A184" s="82">
        <v>29601</v>
      </c>
      <c r="B184" s="269" t="s">
        <v>377</v>
      </c>
      <c r="C184" s="269"/>
      <c r="D184" s="269"/>
      <c r="E184" s="269"/>
      <c r="F184" s="269"/>
      <c r="G184" s="269"/>
      <c r="H184" s="270"/>
      <c r="I184" s="74"/>
    </row>
    <row r="185" spans="1:9" x14ac:dyDescent="0.25">
      <c r="A185" s="82">
        <v>29701</v>
      </c>
      <c r="B185" s="269" t="s">
        <v>378</v>
      </c>
      <c r="C185" s="269"/>
      <c r="D185" s="269"/>
      <c r="E185" s="269"/>
      <c r="F185" s="269"/>
      <c r="G185" s="269"/>
      <c r="H185" s="270"/>
      <c r="I185" s="74"/>
    </row>
    <row r="186" spans="1:9" x14ac:dyDescent="0.25">
      <c r="A186" s="82">
        <v>29801</v>
      </c>
      <c r="B186" s="269" t="s">
        <v>379</v>
      </c>
      <c r="C186" s="269"/>
      <c r="D186" s="269"/>
      <c r="E186" s="269"/>
      <c r="F186" s="269"/>
      <c r="G186" s="269"/>
      <c r="H186" s="270"/>
      <c r="I186" s="74"/>
    </row>
    <row r="187" spans="1:9" x14ac:dyDescent="0.25">
      <c r="A187" s="82">
        <v>29901</v>
      </c>
      <c r="B187" s="269" t="s">
        <v>380</v>
      </c>
      <c r="C187" s="269"/>
      <c r="D187" s="269"/>
      <c r="E187" s="269"/>
      <c r="F187" s="269"/>
      <c r="G187" s="269"/>
      <c r="H187" s="270"/>
      <c r="I187" s="74"/>
    </row>
    <row r="188" spans="1:9" x14ac:dyDescent="0.25">
      <c r="A188" s="82">
        <v>3000</v>
      </c>
      <c r="B188" s="269" t="s">
        <v>381</v>
      </c>
      <c r="C188" s="269"/>
      <c r="D188" s="269"/>
      <c r="E188" s="269"/>
      <c r="F188" s="269"/>
      <c r="G188" s="269"/>
      <c r="H188" s="270"/>
      <c r="I188" s="74"/>
    </row>
    <row r="189" spans="1:9" x14ac:dyDescent="0.25">
      <c r="A189" s="82">
        <v>31101</v>
      </c>
      <c r="B189" s="269" t="s">
        <v>382</v>
      </c>
      <c r="C189" s="269"/>
      <c r="D189" s="269"/>
      <c r="E189" s="269"/>
      <c r="F189" s="269"/>
      <c r="G189" s="269"/>
      <c r="H189" s="270"/>
      <c r="I189" s="74"/>
    </row>
    <row r="190" spans="1:9" x14ac:dyDescent="0.25">
      <c r="A190" s="82">
        <v>31201</v>
      </c>
      <c r="B190" s="269" t="s">
        <v>383</v>
      </c>
      <c r="C190" s="269"/>
      <c r="D190" s="269"/>
      <c r="E190" s="269"/>
      <c r="F190" s="269"/>
      <c r="G190" s="269"/>
      <c r="H190" s="270"/>
      <c r="I190" s="74"/>
    </row>
    <row r="191" spans="1:9" x14ac:dyDescent="0.25">
      <c r="A191" s="82">
        <v>31301</v>
      </c>
      <c r="B191" s="269" t="s">
        <v>384</v>
      </c>
      <c r="C191" s="269"/>
      <c r="D191" s="269"/>
      <c r="E191" s="269"/>
      <c r="F191" s="269"/>
      <c r="G191" s="269"/>
      <c r="H191" s="270"/>
      <c r="I191" s="74"/>
    </row>
    <row r="192" spans="1:9" x14ac:dyDescent="0.25">
      <c r="A192" s="82">
        <v>31401</v>
      </c>
      <c r="B192" s="269" t="s">
        <v>385</v>
      </c>
      <c r="C192" s="269"/>
      <c r="D192" s="269"/>
      <c r="E192" s="269"/>
      <c r="F192" s="269"/>
      <c r="G192" s="269"/>
      <c r="H192" s="270"/>
      <c r="I192" s="74"/>
    </row>
    <row r="193" spans="1:9" x14ac:dyDescent="0.25">
      <c r="A193" s="82">
        <v>31501</v>
      </c>
      <c r="B193" s="269" t="s">
        <v>386</v>
      </c>
      <c r="C193" s="269"/>
      <c r="D193" s="269"/>
      <c r="E193" s="269"/>
      <c r="F193" s="269"/>
      <c r="G193" s="269"/>
      <c r="H193" s="270"/>
      <c r="I193" s="74"/>
    </row>
    <row r="194" spans="1:9" x14ac:dyDescent="0.25">
      <c r="A194" s="82">
        <v>31601</v>
      </c>
      <c r="B194" s="269" t="s">
        <v>387</v>
      </c>
      <c r="C194" s="269"/>
      <c r="D194" s="269"/>
      <c r="E194" s="269"/>
      <c r="F194" s="269"/>
      <c r="G194" s="269"/>
      <c r="H194" s="270"/>
      <c r="I194" s="74"/>
    </row>
    <row r="195" spans="1:9" x14ac:dyDescent="0.25">
      <c r="A195" s="82">
        <v>31602</v>
      </c>
      <c r="B195" s="269" t="s">
        <v>388</v>
      </c>
      <c r="C195" s="269"/>
      <c r="D195" s="269"/>
      <c r="E195" s="269"/>
      <c r="F195" s="269"/>
      <c r="G195" s="269"/>
      <c r="H195" s="270"/>
      <c r="I195" s="74"/>
    </row>
    <row r="196" spans="1:9" x14ac:dyDescent="0.25">
      <c r="A196" s="82">
        <v>31603</v>
      </c>
      <c r="B196" s="269" t="s">
        <v>389</v>
      </c>
      <c r="C196" s="269"/>
      <c r="D196" s="269"/>
      <c r="E196" s="269"/>
      <c r="F196" s="269"/>
      <c r="G196" s="269"/>
      <c r="H196" s="270"/>
      <c r="I196" s="74"/>
    </row>
    <row r="197" spans="1:9" x14ac:dyDescent="0.25">
      <c r="A197" s="82">
        <v>31701</v>
      </c>
      <c r="B197" s="269" t="s">
        <v>390</v>
      </c>
      <c r="C197" s="269"/>
      <c r="D197" s="269"/>
      <c r="E197" s="269"/>
      <c r="F197" s="269"/>
      <c r="G197" s="269"/>
      <c r="H197" s="270"/>
      <c r="I197" s="74"/>
    </row>
    <row r="198" spans="1:9" x14ac:dyDescent="0.25">
      <c r="A198" s="82">
        <v>31801</v>
      </c>
      <c r="B198" s="269" t="s">
        <v>391</v>
      </c>
      <c r="C198" s="269"/>
      <c r="D198" s="269"/>
      <c r="E198" s="269"/>
      <c r="F198" s="269"/>
      <c r="G198" s="269"/>
      <c r="H198" s="270"/>
      <c r="I198" s="74"/>
    </row>
    <row r="199" spans="1:9" x14ac:dyDescent="0.25">
      <c r="A199" s="82">
        <v>31802</v>
      </c>
      <c r="B199" s="269" t="s">
        <v>392</v>
      </c>
      <c r="C199" s="269"/>
      <c r="D199" s="269"/>
      <c r="E199" s="269"/>
      <c r="F199" s="269"/>
      <c r="G199" s="269"/>
      <c r="H199" s="270"/>
      <c r="I199" s="74"/>
    </row>
    <row r="200" spans="1:9" x14ac:dyDescent="0.25">
      <c r="A200" s="82">
        <v>31901</v>
      </c>
      <c r="B200" s="269" t="s">
        <v>393</v>
      </c>
      <c r="C200" s="269"/>
      <c r="D200" s="269"/>
      <c r="E200" s="269"/>
      <c r="F200" s="269"/>
      <c r="G200" s="269"/>
      <c r="H200" s="270"/>
      <c r="I200" s="74"/>
    </row>
    <row r="201" spans="1:9" x14ac:dyDescent="0.25">
      <c r="A201" s="82">
        <v>31902</v>
      </c>
      <c r="B201" s="269" t="s">
        <v>394</v>
      </c>
      <c r="C201" s="269"/>
      <c r="D201" s="269"/>
      <c r="E201" s="269"/>
      <c r="F201" s="269"/>
      <c r="G201" s="269"/>
      <c r="H201" s="270"/>
      <c r="I201" s="74"/>
    </row>
    <row r="202" spans="1:9" x14ac:dyDescent="0.25">
      <c r="A202" s="82">
        <v>31903</v>
      </c>
      <c r="B202" s="269" t="s">
        <v>395</v>
      </c>
      <c r="C202" s="269"/>
      <c r="D202" s="269"/>
      <c r="E202" s="269"/>
      <c r="F202" s="269"/>
      <c r="G202" s="269"/>
      <c r="H202" s="270"/>
      <c r="I202" s="74"/>
    </row>
    <row r="203" spans="1:9" x14ac:dyDescent="0.25">
      <c r="A203" s="82">
        <v>31904</v>
      </c>
      <c r="B203" s="269" t="s">
        <v>396</v>
      </c>
      <c r="C203" s="269"/>
      <c r="D203" s="269"/>
      <c r="E203" s="269"/>
      <c r="F203" s="269"/>
      <c r="G203" s="269"/>
      <c r="H203" s="270"/>
      <c r="I203" s="74"/>
    </row>
    <row r="204" spans="1:9" x14ac:dyDescent="0.25">
      <c r="A204" s="82">
        <v>32101</v>
      </c>
      <c r="B204" s="269" t="s">
        <v>397</v>
      </c>
      <c r="C204" s="269"/>
      <c r="D204" s="269"/>
      <c r="E204" s="269"/>
      <c r="F204" s="269"/>
      <c r="G204" s="269"/>
      <c r="H204" s="270"/>
      <c r="I204" s="74"/>
    </row>
    <row r="205" spans="1:9" x14ac:dyDescent="0.25">
      <c r="A205" s="82">
        <v>32201</v>
      </c>
      <c r="B205" s="269" t="s">
        <v>398</v>
      </c>
      <c r="C205" s="269"/>
      <c r="D205" s="269"/>
      <c r="E205" s="269"/>
      <c r="F205" s="269"/>
      <c r="G205" s="269"/>
      <c r="H205" s="270"/>
      <c r="I205" s="74"/>
    </row>
    <row r="206" spans="1:9" x14ac:dyDescent="0.25">
      <c r="A206" s="82">
        <v>32301</v>
      </c>
      <c r="B206" s="269" t="s">
        <v>399</v>
      </c>
      <c r="C206" s="269"/>
      <c r="D206" s="269"/>
      <c r="E206" s="269"/>
      <c r="F206" s="269"/>
      <c r="G206" s="269"/>
      <c r="H206" s="270"/>
      <c r="I206" s="74"/>
    </row>
    <row r="207" spans="1:9" x14ac:dyDescent="0.25">
      <c r="A207" s="82">
        <v>32302</v>
      </c>
      <c r="B207" s="269" t="s">
        <v>400</v>
      </c>
      <c r="C207" s="269"/>
      <c r="D207" s="269"/>
      <c r="E207" s="269"/>
      <c r="F207" s="269"/>
      <c r="G207" s="269"/>
      <c r="H207" s="270"/>
      <c r="I207" s="74"/>
    </row>
    <row r="208" spans="1:9" x14ac:dyDescent="0.25">
      <c r="A208" s="82">
        <v>32303</v>
      </c>
      <c r="B208" s="269" t="s">
        <v>401</v>
      </c>
      <c r="C208" s="269"/>
      <c r="D208" s="269"/>
      <c r="E208" s="269"/>
      <c r="F208" s="269"/>
      <c r="G208" s="269"/>
      <c r="H208" s="270"/>
      <c r="I208" s="74"/>
    </row>
    <row r="209" spans="1:9" x14ac:dyDescent="0.25">
      <c r="A209" s="82">
        <v>32401</v>
      </c>
      <c r="B209" s="269" t="s">
        <v>402</v>
      </c>
      <c r="C209" s="269"/>
      <c r="D209" s="269"/>
      <c r="E209" s="269"/>
      <c r="F209" s="269"/>
      <c r="G209" s="269"/>
      <c r="H209" s="270"/>
      <c r="I209" s="74"/>
    </row>
    <row r="210" spans="1:9" x14ac:dyDescent="0.25">
      <c r="A210" s="82">
        <v>32501</v>
      </c>
      <c r="B210" s="269" t="s">
        <v>403</v>
      </c>
      <c r="C210" s="269"/>
      <c r="D210" s="269"/>
      <c r="E210" s="269"/>
      <c r="F210" s="269"/>
      <c r="G210" s="269"/>
      <c r="H210" s="270"/>
      <c r="I210" s="74"/>
    </row>
    <row r="211" spans="1:9" x14ac:dyDescent="0.25">
      <c r="A211" s="82">
        <v>32502</v>
      </c>
      <c r="B211" s="269" t="s">
        <v>404</v>
      </c>
      <c r="C211" s="269"/>
      <c r="D211" s="269"/>
      <c r="E211" s="269"/>
      <c r="F211" s="269"/>
      <c r="G211" s="269"/>
      <c r="H211" s="270"/>
      <c r="I211" s="74"/>
    </row>
    <row r="212" spans="1:9" x14ac:dyDescent="0.25">
      <c r="A212" s="82">
        <v>32503</v>
      </c>
      <c r="B212" s="269" t="s">
        <v>405</v>
      </c>
      <c r="C212" s="269"/>
      <c r="D212" s="269"/>
      <c r="E212" s="269"/>
      <c r="F212" s="269"/>
      <c r="G212" s="269"/>
      <c r="H212" s="270"/>
      <c r="I212" s="74"/>
    </row>
    <row r="213" spans="1:9" x14ac:dyDescent="0.25">
      <c r="A213" s="82">
        <v>32504</v>
      </c>
      <c r="B213" s="269" t="s">
        <v>406</v>
      </c>
      <c r="C213" s="269"/>
      <c r="D213" s="269"/>
      <c r="E213" s="269"/>
      <c r="F213" s="269"/>
      <c r="G213" s="269"/>
      <c r="H213" s="270"/>
      <c r="I213" s="74"/>
    </row>
    <row r="214" spans="1:9" x14ac:dyDescent="0.25">
      <c r="A214" s="82">
        <v>32505</v>
      </c>
      <c r="B214" s="269" t="s">
        <v>407</v>
      </c>
      <c r="C214" s="269"/>
      <c r="D214" s="269"/>
      <c r="E214" s="269"/>
      <c r="F214" s="269"/>
      <c r="G214" s="269"/>
      <c r="H214" s="270"/>
      <c r="I214" s="74"/>
    </row>
    <row r="215" spans="1:9" x14ac:dyDescent="0.25">
      <c r="A215" s="82">
        <v>32601</v>
      </c>
      <c r="B215" s="269" t="s">
        <v>408</v>
      </c>
      <c r="C215" s="269"/>
      <c r="D215" s="269"/>
      <c r="E215" s="269"/>
      <c r="F215" s="269"/>
      <c r="G215" s="269"/>
      <c r="H215" s="270"/>
      <c r="I215" s="74"/>
    </row>
    <row r="216" spans="1:9" x14ac:dyDescent="0.25">
      <c r="A216" s="82">
        <v>32701</v>
      </c>
      <c r="B216" s="269" t="s">
        <v>409</v>
      </c>
      <c r="C216" s="269"/>
      <c r="D216" s="269"/>
      <c r="E216" s="269"/>
      <c r="F216" s="269"/>
      <c r="G216" s="269"/>
      <c r="H216" s="270"/>
      <c r="I216" s="74"/>
    </row>
    <row r="217" spans="1:9" x14ac:dyDescent="0.25">
      <c r="A217" s="82">
        <v>32901</v>
      </c>
      <c r="B217" s="269" t="s">
        <v>410</v>
      </c>
      <c r="C217" s="269"/>
      <c r="D217" s="269"/>
      <c r="E217" s="269"/>
      <c r="F217" s="269"/>
      <c r="G217" s="269"/>
      <c r="H217" s="270"/>
      <c r="I217" s="74"/>
    </row>
    <row r="218" spans="1:9" x14ac:dyDescent="0.25">
      <c r="A218" s="82">
        <v>32902</v>
      </c>
      <c r="B218" s="269" t="s">
        <v>411</v>
      </c>
      <c r="C218" s="269"/>
      <c r="D218" s="269"/>
      <c r="E218" s="269"/>
      <c r="F218" s="269"/>
      <c r="G218" s="269"/>
      <c r="H218" s="270"/>
      <c r="I218" s="74"/>
    </row>
    <row r="219" spans="1:9" x14ac:dyDescent="0.25">
      <c r="A219" s="82">
        <v>32903</v>
      </c>
      <c r="B219" s="269" t="s">
        <v>412</v>
      </c>
      <c r="C219" s="269"/>
      <c r="D219" s="269"/>
      <c r="E219" s="269"/>
      <c r="F219" s="269"/>
      <c r="G219" s="269"/>
      <c r="H219" s="270"/>
      <c r="I219" s="74"/>
    </row>
    <row r="220" spans="1:9" x14ac:dyDescent="0.25">
      <c r="A220" s="82">
        <v>33101</v>
      </c>
      <c r="B220" s="269" t="s">
        <v>413</v>
      </c>
      <c r="C220" s="269"/>
      <c r="D220" s="269"/>
      <c r="E220" s="269"/>
      <c r="F220" s="269"/>
      <c r="G220" s="269"/>
      <c r="H220" s="270"/>
      <c r="I220" s="74"/>
    </row>
    <row r="221" spans="1:9" x14ac:dyDescent="0.25">
      <c r="A221" s="82">
        <v>33102</v>
      </c>
      <c r="B221" s="269" t="s">
        <v>414</v>
      </c>
      <c r="C221" s="269"/>
      <c r="D221" s="269"/>
      <c r="E221" s="269"/>
      <c r="F221" s="269"/>
      <c r="G221" s="269"/>
      <c r="H221" s="270"/>
      <c r="I221" s="74"/>
    </row>
    <row r="222" spans="1:9" x14ac:dyDescent="0.25">
      <c r="A222" s="82">
        <v>33103</v>
      </c>
      <c r="B222" s="269" t="s">
        <v>415</v>
      </c>
      <c r="C222" s="269"/>
      <c r="D222" s="269"/>
      <c r="E222" s="269"/>
      <c r="F222" s="269"/>
      <c r="G222" s="269"/>
      <c r="H222" s="270"/>
      <c r="I222" s="74"/>
    </row>
    <row r="223" spans="1:9" x14ac:dyDescent="0.25">
      <c r="A223" s="82">
        <v>33104</v>
      </c>
      <c r="B223" s="269" t="s">
        <v>91</v>
      </c>
      <c r="C223" s="269"/>
      <c r="D223" s="269"/>
      <c r="E223" s="269"/>
      <c r="F223" s="269"/>
      <c r="G223" s="269"/>
      <c r="H223" s="270"/>
      <c r="I223" s="74"/>
    </row>
    <row r="224" spans="1:9" x14ac:dyDescent="0.25">
      <c r="A224" s="82">
        <v>33105</v>
      </c>
      <c r="B224" s="269" t="s">
        <v>416</v>
      </c>
      <c r="C224" s="269"/>
      <c r="D224" s="269"/>
      <c r="E224" s="269"/>
      <c r="F224" s="269"/>
      <c r="G224" s="269"/>
      <c r="H224" s="270"/>
      <c r="I224" s="74"/>
    </row>
    <row r="225" spans="1:9" x14ac:dyDescent="0.25">
      <c r="A225" s="82">
        <v>33301</v>
      </c>
      <c r="B225" s="269" t="s">
        <v>80</v>
      </c>
      <c r="C225" s="269"/>
      <c r="D225" s="269"/>
      <c r="E225" s="269"/>
      <c r="F225" s="269"/>
      <c r="G225" s="269"/>
      <c r="H225" s="270"/>
      <c r="I225" s="74"/>
    </row>
    <row r="226" spans="1:9" x14ac:dyDescent="0.25">
      <c r="A226" s="82">
        <v>33302</v>
      </c>
      <c r="B226" s="269" t="s">
        <v>417</v>
      </c>
      <c r="C226" s="269"/>
      <c r="D226" s="269"/>
      <c r="E226" s="269"/>
      <c r="F226" s="269"/>
      <c r="G226" s="269"/>
      <c r="H226" s="270"/>
      <c r="I226" s="74"/>
    </row>
    <row r="227" spans="1:9" x14ac:dyDescent="0.25">
      <c r="A227" s="82">
        <v>33303</v>
      </c>
      <c r="B227" s="269" t="s">
        <v>418</v>
      </c>
      <c r="C227" s="269"/>
      <c r="D227" s="269"/>
      <c r="E227" s="269"/>
      <c r="F227" s="269"/>
      <c r="G227" s="269"/>
      <c r="H227" s="270"/>
      <c r="I227" s="74"/>
    </row>
    <row r="228" spans="1:9" x14ac:dyDescent="0.25">
      <c r="A228" s="82">
        <v>33304</v>
      </c>
      <c r="B228" s="269" t="s">
        <v>419</v>
      </c>
      <c r="C228" s="269"/>
      <c r="D228" s="269"/>
      <c r="E228" s="269"/>
      <c r="F228" s="269"/>
      <c r="G228" s="269"/>
      <c r="H228" s="270"/>
      <c r="I228" s="74"/>
    </row>
    <row r="229" spans="1:9" x14ac:dyDescent="0.25">
      <c r="A229" s="82">
        <v>33401</v>
      </c>
      <c r="B229" s="269" t="s">
        <v>75</v>
      </c>
      <c r="C229" s="269"/>
      <c r="D229" s="269"/>
      <c r="E229" s="269"/>
      <c r="F229" s="269"/>
      <c r="G229" s="269"/>
      <c r="H229" s="270"/>
      <c r="I229" s="74"/>
    </row>
    <row r="230" spans="1:9" x14ac:dyDescent="0.25">
      <c r="A230" s="82">
        <v>33501</v>
      </c>
      <c r="B230" s="269" t="s">
        <v>420</v>
      </c>
      <c r="C230" s="269"/>
      <c r="D230" s="269"/>
      <c r="E230" s="269"/>
      <c r="F230" s="269"/>
      <c r="G230" s="269"/>
      <c r="H230" s="270"/>
      <c r="I230" s="74"/>
    </row>
    <row r="231" spans="1:9" x14ac:dyDescent="0.25">
      <c r="A231" s="82">
        <v>33601</v>
      </c>
      <c r="B231" s="269" t="s">
        <v>421</v>
      </c>
      <c r="C231" s="269"/>
      <c r="D231" s="269"/>
      <c r="E231" s="269"/>
      <c r="F231" s="269"/>
      <c r="G231" s="269"/>
      <c r="H231" s="270"/>
      <c r="I231" s="74"/>
    </row>
    <row r="232" spans="1:9" x14ac:dyDescent="0.25">
      <c r="A232" s="82">
        <v>33602</v>
      </c>
      <c r="B232" s="269" t="s">
        <v>77</v>
      </c>
      <c r="C232" s="269"/>
      <c r="D232" s="269"/>
      <c r="E232" s="269"/>
      <c r="F232" s="269"/>
      <c r="G232" s="269"/>
      <c r="H232" s="270"/>
      <c r="I232" s="74"/>
    </row>
    <row r="233" spans="1:9" x14ac:dyDescent="0.25">
      <c r="A233" s="82">
        <v>33603</v>
      </c>
      <c r="B233" s="269" t="s">
        <v>422</v>
      </c>
      <c r="C233" s="269"/>
      <c r="D233" s="269"/>
      <c r="E233" s="269"/>
      <c r="F233" s="269"/>
      <c r="G233" s="269"/>
      <c r="H233" s="270"/>
      <c r="I233" s="74"/>
    </row>
    <row r="234" spans="1:9" x14ac:dyDescent="0.25">
      <c r="A234" s="82">
        <v>33604</v>
      </c>
      <c r="B234" s="269" t="s">
        <v>76</v>
      </c>
      <c r="C234" s="269"/>
      <c r="D234" s="269"/>
      <c r="E234" s="269"/>
      <c r="F234" s="269"/>
      <c r="G234" s="269"/>
      <c r="H234" s="270"/>
      <c r="I234" s="74"/>
    </row>
    <row r="235" spans="1:9" x14ac:dyDescent="0.25">
      <c r="A235" s="82">
        <v>33605</v>
      </c>
      <c r="B235" s="269" t="s">
        <v>423</v>
      </c>
      <c r="C235" s="269"/>
      <c r="D235" s="269"/>
      <c r="E235" s="269"/>
      <c r="F235" s="269"/>
      <c r="G235" s="269"/>
      <c r="H235" s="270"/>
      <c r="I235" s="74"/>
    </row>
    <row r="236" spans="1:9" x14ac:dyDescent="0.25">
      <c r="A236" s="82">
        <v>33606</v>
      </c>
      <c r="B236" s="269" t="s">
        <v>424</v>
      </c>
      <c r="C236" s="269"/>
      <c r="D236" s="269"/>
      <c r="E236" s="269"/>
      <c r="F236" s="269"/>
      <c r="G236" s="269"/>
      <c r="H236" s="270"/>
      <c r="I236" s="74"/>
    </row>
    <row r="237" spans="1:9" x14ac:dyDescent="0.25">
      <c r="A237" s="82">
        <v>33701</v>
      </c>
      <c r="B237" s="269" t="s">
        <v>425</v>
      </c>
      <c r="C237" s="269"/>
      <c r="D237" s="269"/>
      <c r="E237" s="269"/>
      <c r="F237" s="269"/>
      <c r="G237" s="269"/>
      <c r="H237" s="270"/>
      <c r="I237" s="74"/>
    </row>
    <row r="238" spans="1:9" x14ac:dyDescent="0.25">
      <c r="A238" s="82">
        <v>33702</v>
      </c>
      <c r="B238" s="269" t="s">
        <v>426</v>
      </c>
      <c r="C238" s="269"/>
      <c r="D238" s="269"/>
      <c r="E238" s="269"/>
      <c r="F238" s="269"/>
      <c r="G238" s="269"/>
      <c r="H238" s="270"/>
      <c r="I238" s="74"/>
    </row>
    <row r="239" spans="1:9" x14ac:dyDescent="0.25">
      <c r="A239" s="82">
        <v>33801</v>
      </c>
      <c r="B239" s="269" t="s">
        <v>427</v>
      </c>
      <c r="C239" s="269"/>
      <c r="D239" s="269"/>
      <c r="E239" s="269"/>
      <c r="F239" s="269"/>
      <c r="G239" s="269"/>
      <c r="H239" s="270"/>
      <c r="I239" s="74"/>
    </row>
    <row r="240" spans="1:9" x14ac:dyDescent="0.25">
      <c r="A240" s="82">
        <v>33901</v>
      </c>
      <c r="B240" s="269" t="s">
        <v>428</v>
      </c>
      <c r="C240" s="269"/>
      <c r="D240" s="269"/>
      <c r="E240" s="269"/>
      <c r="F240" s="269"/>
      <c r="G240" s="269"/>
      <c r="H240" s="270"/>
      <c r="I240" s="74"/>
    </row>
    <row r="241" spans="1:9" x14ac:dyDescent="0.25">
      <c r="A241" s="82">
        <v>33902</v>
      </c>
      <c r="B241" s="269" t="s">
        <v>429</v>
      </c>
      <c r="C241" s="269"/>
      <c r="D241" s="269"/>
      <c r="E241" s="269"/>
      <c r="F241" s="269"/>
      <c r="G241" s="269"/>
      <c r="H241" s="270"/>
      <c r="I241" s="74"/>
    </row>
    <row r="242" spans="1:9" x14ac:dyDescent="0.25">
      <c r="A242" s="82">
        <v>33903</v>
      </c>
      <c r="B242" s="269" t="s">
        <v>430</v>
      </c>
      <c r="C242" s="269"/>
      <c r="D242" s="269"/>
      <c r="E242" s="269"/>
      <c r="F242" s="269"/>
      <c r="G242" s="269"/>
      <c r="H242" s="270"/>
      <c r="I242" s="74"/>
    </row>
    <row r="243" spans="1:9" x14ac:dyDescent="0.25">
      <c r="A243" s="82">
        <v>34101</v>
      </c>
      <c r="B243" s="269" t="s">
        <v>431</v>
      </c>
      <c r="C243" s="269"/>
      <c r="D243" s="269"/>
      <c r="E243" s="269"/>
      <c r="F243" s="269"/>
      <c r="G243" s="269"/>
      <c r="H243" s="270"/>
      <c r="I243" s="74"/>
    </row>
    <row r="244" spans="1:9" x14ac:dyDescent="0.25">
      <c r="A244" s="82">
        <v>34301</v>
      </c>
      <c r="B244" s="269" t="s">
        <v>432</v>
      </c>
      <c r="C244" s="269"/>
      <c r="D244" s="269"/>
      <c r="E244" s="269"/>
      <c r="F244" s="269"/>
      <c r="G244" s="269"/>
      <c r="H244" s="270"/>
      <c r="I244" s="74"/>
    </row>
    <row r="245" spans="1:9" x14ac:dyDescent="0.25">
      <c r="A245" s="82">
        <v>34401</v>
      </c>
      <c r="B245" s="269" t="s">
        <v>433</v>
      </c>
      <c r="C245" s="269"/>
      <c r="D245" s="269"/>
      <c r="E245" s="269"/>
      <c r="F245" s="269"/>
      <c r="G245" s="269"/>
      <c r="H245" s="270"/>
      <c r="I245" s="74"/>
    </row>
    <row r="246" spans="1:9" x14ac:dyDescent="0.25">
      <c r="A246" s="82">
        <v>34501</v>
      </c>
      <c r="B246" s="269" t="s">
        <v>434</v>
      </c>
      <c r="C246" s="269"/>
      <c r="D246" s="269"/>
      <c r="E246" s="269"/>
      <c r="F246" s="269"/>
      <c r="G246" s="269"/>
      <c r="H246" s="270"/>
      <c r="I246" s="74"/>
    </row>
    <row r="247" spans="1:9" x14ac:dyDescent="0.25">
      <c r="A247" s="82">
        <v>34601</v>
      </c>
      <c r="B247" s="269" t="s">
        <v>435</v>
      </c>
      <c r="C247" s="269"/>
      <c r="D247" s="269"/>
      <c r="E247" s="269"/>
      <c r="F247" s="269"/>
      <c r="G247" s="269"/>
      <c r="H247" s="270"/>
      <c r="I247" s="74"/>
    </row>
    <row r="248" spans="1:9" x14ac:dyDescent="0.25">
      <c r="A248" s="82">
        <v>34701</v>
      </c>
      <c r="B248" s="269" t="s">
        <v>436</v>
      </c>
      <c r="C248" s="269"/>
      <c r="D248" s="269"/>
      <c r="E248" s="269"/>
      <c r="F248" s="269"/>
      <c r="G248" s="269"/>
      <c r="H248" s="270"/>
      <c r="I248" s="74"/>
    </row>
    <row r="249" spans="1:9" x14ac:dyDescent="0.25">
      <c r="A249" s="82">
        <v>34801</v>
      </c>
      <c r="B249" s="269" t="s">
        <v>437</v>
      </c>
      <c r="C249" s="269"/>
      <c r="D249" s="269"/>
      <c r="E249" s="269"/>
      <c r="F249" s="269"/>
      <c r="G249" s="269"/>
      <c r="H249" s="270"/>
      <c r="I249" s="74"/>
    </row>
    <row r="250" spans="1:9" x14ac:dyDescent="0.25">
      <c r="A250" s="82">
        <v>35101</v>
      </c>
      <c r="B250" s="269" t="s">
        <v>438</v>
      </c>
      <c r="C250" s="269"/>
      <c r="D250" s="269"/>
      <c r="E250" s="269"/>
      <c r="F250" s="269"/>
      <c r="G250" s="269"/>
      <c r="H250" s="270"/>
      <c r="I250" s="74"/>
    </row>
    <row r="251" spans="1:9" x14ac:dyDescent="0.25">
      <c r="A251" s="82">
        <v>35102</v>
      </c>
      <c r="B251" s="269" t="s">
        <v>439</v>
      </c>
      <c r="C251" s="269"/>
      <c r="D251" s="269"/>
      <c r="E251" s="269"/>
      <c r="F251" s="269"/>
      <c r="G251" s="269"/>
      <c r="H251" s="270"/>
      <c r="I251" s="74"/>
    </row>
    <row r="252" spans="1:9" x14ac:dyDescent="0.25">
      <c r="A252" s="82">
        <v>35201</v>
      </c>
      <c r="B252" s="269" t="s">
        <v>440</v>
      </c>
      <c r="C252" s="269"/>
      <c r="D252" s="269"/>
      <c r="E252" s="269"/>
      <c r="F252" s="269"/>
      <c r="G252" s="269"/>
      <c r="H252" s="270"/>
      <c r="I252" s="74"/>
    </row>
    <row r="253" spans="1:9" x14ac:dyDescent="0.25">
      <c r="A253" s="82">
        <v>35301</v>
      </c>
      <c r="B253" s="269" t="s">
        <v>441</v>
      </c>
      <c r="C253" s="269"/>
      <c r="D253" s="269"/>
      <c r="E253" s="269"/>
      <c r="F253" s="269"/>
      <c r="G253" s="269"/>
      <c r="H253" s="270"/>
      <c r="I253" s="74"/>
    </row>
    <row r="254" spans="1:9" x14ac:dyDescent="0.25">
      <c r="A254" s="82">
        <v>35401</v>
      </c>
      <c r="B254" s="269" t="s">
        <v>442</v>
      </c>
      <c r="C254" s="269"/>
      <c r="D254" s="269"/>
      <c r="E254" s="269"/>
      <c r="F254" s="269"/>
      <c r="G254" s="269"/>
      <c r="H254" s="270"/>
      <c r="I254" s="74"/>
    </row>
    <row r="255" spans="1:9" x14ac:dyDescent="0.25">
      <c r="A255" s="82">
        <v>35501</v>
      </c>
      <c r="B255" s="269" t="s">
        <v>443</v>
      </c>
      <c r="C255" s="269"/>
      <c r="D255" s="269"/>
      <c r="E255" s="269"/>
      <c r="F255" s="269"/>
      <c r="G255" s="269"/>
      <c r="H255" s="270"/>
      <c r="I255" s="74"/>
    </row>
    <row r="256" spans="1:9" x14ac:dyDescent="0.25">
      <c r="A256" s="82">
        <v>35601</v>
      </c>
      <c r="B256" s="269" t="s">
        <v>444</v>
      </c>
      <c r="C256" s="269"/>
      <c r="D256" s="269"/>
      <c r="E256" s="269"/>
      <c r="F256" s="269"/>
      <c r="G256" s="269"/>
      <c r="H256" s="270"/>
      <c r="I256" s="74"/>
    </row>
    <row r="257" spans="1:9" x14ac:dyDescent="0.25">
      <c r="A257" s="82">
        <v>35701</v>
      </c>
      <c r="B257" s="269" t="s">
        <v>445</v>
      </c>
      <c r="C257" s="269"/>
      <c r="D257" s="269"/>
      <c r="E257" s="269"/>
      <c r="F257" s="269"/>
      <c r="G257" s="269"/>
      <c r="H257" s="270"/>
      <c r="I257" s="74"/>
    </row>
    <row r="258" spans="1:9" x14ac:dyDescent="0.25">
      <c r="A258" s="82">
        <v>35702</v>
      </c>
      <c r="B258" s="269" t="s">
        <v>446</v>
      </c>
      <c r="C258" s="269"/>
      <c r="D258" s="269"/>
      <c r="E258" s="269"/>
      <c r="F258" s="269"/>
      <c r="G258" s="269"/>
      <c r="H258" s="270"/>
      <c r="I258" s="74"/>
    </row>
    <row r="259" spans="1:9" x14ac:dyDescent="0.25">
      <c r="A259" s="82">
        <v>35801</v>
      </c>
      <c r="B259" s="269" t="s">
        <v>447</v>
      </c>
      <c r="C259" s="269"/>
      <c r="D259" s="269"/>
      <c r="E259" s="269"/>
      <c r="F259" s="269"/>
      <c r="G259" s="269"/>
      <c r="H259" s="270"/>
      <c r="I259" s="74"/>
    </row>
    <row r="260" spans="1:9" x14ac:dyDescent="0.25">
      <c r="A260" s="82">
        <v>35901</v>
      </c>
      <c r="B260" s="269" t="s">
        <v>448</v>
      </c>
      <c r="C260" s="269"/>
      <c r="D260" s="269"/>
      <c r="E260" s="269"/>
      <c r="F260" s="269"/>
      <c r="G260" s="269"/>
      <c r="H260" s="270"/>
      <c r="I260" s="74"/>
    </row>
    <row r="261" spans="1:9" x14ac:dyDescent="0.25">
      <c r="A261" s="82">
        <v>36101</v>
      </c>
      <c r="B261" s="269" t="s">
        <v>449</v>
      </c>
      <c r="C261" s="269"/>
      <c r="D261" s="269"/>
      <c r="E261" s="269"/>
      <c r="F261" s="269"/>
      <c r="G261" s="269"/>
      <c r="H261" s="270"/>
      <c r="I261" s="74"/>
    </row>
    <row r="262" spans="1:9" x14ac:dyDescent="0.25">
      <c r="A262" s="82">
        <v>36201</v>
      </c>
      <c r="B262" s="269" t="s">
        <v>450</v>
      </c>
      <c r="C262" s="269"/>
      <c r="D262" s="269"/>
      <c r="E262" s="269"/>
      <c r="F262" s="269"/>
      <c r="G262" s="269"/>
      <c r="H262" s="270"/>
      <c r="I262" s="74"/>
    </row>
    <row r="263" spans="1:9" x14ac:dyDescent="0.25">
      <c r="A263" s="82">
        <v>36901</v>
      </c>
      <c r="B263" s="269" t="s">
        <v>451</v>
      </c>
      <c r="C263" s="269"/>
      <c r="D263" s="269"/>
      <c r="E263" s="269"/>
      <c r="F263" s="269"/>
      <c r="G263" s="269"/>
      <c r="H263" s="270"/>
      <c r="I263" s="74"/>
    </row>
    <row r="264" spans="1:9" x14ac:dyDescent="0.25">
      <c r="A264" s="82">
        <v>37101</v>
      </c>
      <c r="B264" s="269" t="s">
        <v>452</v>
      </c>
      <c r="C264" s="269"/>
      <c r="D264" s="269"/>
      <c r="E264" s="269"/>
      <c r="F264" s="269"/>
      <c r="G264" s="269"/>
      <c r="H264" s="270"/>
      <c r="I264" s="74"/>
    </row>
    <row r="265" spans="1:9" x14ac:dyDescent="0.25">
      <c r="A265" s="82">
        <v>37102</v>
      </c>
      <c r="B265" s="269" t="s">
        <v>453</v>
      </c>
      <c r="C265" s="269"/>
      <c r="D265" s="269"/>
      <c r="E265" s="269"/>
      <c r="F265" s="269"/>
      <c r="G265" s="269"/>
      <c r="H265" s="270"/>
      <c r="I265" s="74"/>
    </row>
    <row r="266" spans="1:9" x14ac:dyDescent="0.25">
      <c r="A266" s="82">
        <v>37103</v>
      </c>
      <c r="B266" s="269" t="s">
        <v>454</v>
      </c>
      <c r="C266" s="269"/>
      <c r="D266" s="269"/>
      <c r="E266" s="269"/>
      <c r="F266" s="269"/>
      <c r="G266" s="269"/>
      <c r="H266" s="270"/>
      <c r="I266" s="74"/>
    </row>
    <row r="267" spans="1:9" x14ac:dyDescent="0.25">
      <c r="A267" s="82">
        <v>37104</v>
      </c>
      <c r="B267" s="269" t="s">
        <v>78</v>
      </c>
      <c r="C267" s="269"/>
      <c r="D267" s="269"/>
      <c r="E267" s="269"/>
      <c r="F267" s="269"/>
      <c r="G267" s="269"/>
      <c r="H267" s="270"/>
      <c r="I267" s="74"/>
    </row>
    <row r="268" spans="1:9" x14ac:dyDescent="0.25">
      <c r="A268" s="82">
        <v>37105</v>
      </c>
      <c r="B268" s="269" t="s">
        <v>455</v>
      </c>
      <c r="C268" s="269"/>
      <c r="D268" s="269"/>
      <c r="E268" s="269"/>
      <c r="F268" s="269"/>
      <c r="G268" s="269"/>
      <c r="H268" s="270"/>
      <c r="I268" s="74"/>
    </row>
    <row r="269" spans="1:9" x14ac:dyDescent="0.25">
      <c r="A269" s="82">
        <v>37106</v>
      </c>
      <c r="B269" s="269" t="s">
        <v>456</v>
      </c>
      <c r="C269" s="269"/>
      <c r="D269" s="269"/>
      <c r="E269" s="269"/>
      <c r="F269" s="269"/>
      <c r="G269" s="269"/>
      <c r="H269" s="270"/>
      <c r="I269" s="74"/>
    </row>
    <row r="270" spans="1:9" x14ac:dyDescent="0.25">
      <c r="A270" s="82">
        <v>37201</v>
      </c>
      <c r="B270" s="269" t="s">
        <v>457</v>
      </c>
      <c r="C270" s="269"/>
      <c r="D270" s="269"/>
      <c r="E270" s="269"/>
      <c r="F270" s="269"/>
      <c r="G270" s="269"/>
      <c r="H270" s="270"/>
      <c r="I270" s="74"/>
    </row>
    <row r="271" spans="1:9" x14ac:dyDescent="0.25">
      <c r="A271" s="82">
        <v>37202</v>
      </c>
      <c r="B271" s="269" t="s">
        <v>458</v>
      </c>
      <c r="C271" s="269"/>
      <c r="D271" s="269"/>
      <c r="E271" s="269"/>
      <c r="F271" s="269"/>
      <c r="G271" s="269"/>
      <c r="H271" s="270"/>
      <c r="I271" s="74"/>
    </row>
    <row r="272" spans="1:9" x14ac:dyDescent="0.25">
      <c r="A272" s="82">
        <v>37203</v>
      </c>
      <c r="B272" s="269" t="s">
        <v>459</v>
      </c>
      <c r="C272" s="269"/>
      <c r="D272" s="269"/>
      <c r="E272" s="269"/>
      <c r="F272" s="269"/>
      <c r="G272" s="269"/>
      <c r="H272" s="270"/>
      <c r="I272" s="74"/>
    </row>
    <row r="273" spans="1:9" x14ac:dyDescent="0.25">
      <c r="A273" s="82">
        <v>37204</v>
      </c>
      <c r="B273" s="269" t="s">
        <v>79</v>
      </c>
      <c r="C273" s="269"/>
      <c r="D273" s="269"/>
      <c r="E273" s="269"/>
      <c r="F273" s="269"/>
      <c r="G273" s="269"/>
      <c r="H273" s="270"/>
      <c r="I273" s="74"/>
    </row>
    <row r="274" spans="1:9" x14ac:dyDescent="0.25">
      <c r="A274" s="82">
        <v>37205</v>
      </c>
      <c r="B274" s="269" t="s">
        <v>460</v>
      </c>
      <c r="C274" s="269"/>
      <c r="D274" s="269"/>
      <c r="E274" s="269"/>
      <c r="F274" s="269"/>
      <c r="G274" s="269"/>
      <c r="H274" s="270"/>
      <c r="I274" s="74"/>
    </row>
    <row r="275" spans="1:9" x14ac:dyDescent="0.25">
      <c r="A275" s="82">
        <v>37206</v>
      </c>
      <c r="B275" s="269" t="s">
        <v>461</v>
      </c>
      <c r="C275" s="269"/>
      <c r="D275" s="269"/>
      <c r="E275" s="269"/>
      <c r="F275" s="269"/>
      <c r="G275" s="269"/>
      <c r="H275" s="270"/>
      <c r="I275" s="74"/>
    </row>
    <row r="276" spans="1:9" x14ac:dyDescent="0.25">
      <c r="A276" s="82">
        <v>37207</v>
      </c>
      <c r="B276" s="269" t="s">
        <v>462</v>
      </c>
      <c r="C276" s="269"/>
      <c r="D276" s="269"/>
      <c r="E276" s="269"/>
      <c r="F276" s="269"/>
      <c r="G276" s="269"/>
      <c r="H276" s="270"/>
      <c r="I276" s="74"/>
    </row>
    <row r="277" spans="1:9" x14ac:dyDescent="0.25">
      <c r="A277" s="82">
        <v>37301</v>
      </c>
      <c r="B277" s="269" t="s">
        <v>463</v>
      </c>
      <c r="C277" s="269"/>
      <c r="D277" s="269"/>
      <c r="E277" s="269"/>
      <c r="F277" s="269"/>
      <c r="G277" s="269"/>
      <c r="H277" s="270"/>
      <c r="I277" s="74"/>
    </row>
    <row r="278" spans="1:9" x14ac:dyDescent="0.25">
      <c r="A278" s="82">
        <v>37302</v>
      </c>
      <c r="B278" s="269" t="s">
        <v>464</v>
      </c>
      <c r="C278" s="269"/>
      <c r="D278" s="269"/>
      <c r="E278" s="269"/>
      <c r="F278" s="269"/>
      <c r="G278" s="269"/>
      <c r="H278" s="270"/>
      <c r="I278" s="74"/>
    </row>
    <row r="279" spans="1:9" x14ac:dyDescent="0.25">
      <c r="A279" s="82">
        <v>37303</v>
      </c>
      <c r="B279" s="269" t="s">
        <v>465</v>
      </c>
      <c r="C279" s="269"/>
      <c r="D279" s="269"/>
      <c r="E279" s="269"/>
      <c r="F279" s="269"/>
      <c r="G279" s="269"/>
      <c r="H279" s="270"/>
      <c r="I279" s="74"/>
    </row>
    <row r="280" spans="1:9" x14ac:dyDescent="0.25">
      <c r="A280" s="82">
        <v>37304</v>
      </c>
      <c r="B280" s="269" t="s">
        <v>466</v>
      </c>
      <c r="C280" s="269"/>
      <c r="D280" s="269"/>
      <c r="E280" s="269"/>
      <c r="F280" s="269"/>
      <c r="G280" s="269"/>
      <c r="H280" s="270"/>
      <c r="I280" s="74"/>
    </row>
    <row r="281" spans="1:9" x14ac:dyDescent="0.25">
      <c r="A281" s="82">
        <v>37501</v>
      </c>
      <c r="B281" s="269" t="s">
        <v>467</v>
      </c>
      <c r="C281" s="269"/>
      <c r="D281" s="269"/>
      <c r="E281" s="269"/>
      <c r="F281" s="269"/>
      <c r="G281" s="269"/>
      <c r="H281" s="270"/>
      <c r="I281" s="74"/>
    </row>
    <row r="282" spans="1:9" x14ac:dyDescent="0.25">
      <c r="A282" s="82">
        <v>37502</v>
      </c>
      <c r="B282" s="269" t="s">
        <v>468</v>
      </c>
      <c r="C282" s="269"/>
      <c r="D282" s="269"/>
      <c r="E282" s="269"/>
      <c r="F282" s="269"/>
      <c r="G282" s="269"/>
      <c r="H282" s="270"/>
      <c r="I282" s="74"/>
    </row>
    <row r="283" spans="1:9" x14ac:dyDescent="0.25">
      <c r="A283" s="82">
        <v>37503</v>
      </c>
      <c r="B283" s="269" t="s">
        <v>469</v>
      </c>
      <c r="C283" s="269"/>
      <c r="D283" s="269"/>
      <c r="E283" s="269"/>
      <c r="F283" s="269"/>
      <c r="G283" s="269"/>
      <c r="H283" s="270"/>
      <c r="I283" s="74"/>
    </row>
    <row r="284" spans="1:9" x14ac:dyDescent="0.25">
      <c r="A284" s="82">
        <v>37504</v>
      </c>
      <c r="B284" s="269" t="s">
        <v>74</v>
      </c>
      <c r="C284" s="269"/>
      <c r="D284" s="269"/>
      <c r="E284" s="269"/>
      <c r="F284" s="269"/>
      <c r="G284" s="269"/>
      <c r="H284" s="270"/>
      <c r="I284" s="74"/>
    </row>
    <row r="285" spans="1:9" x14ac:dyDescent="0.25">
      <c r="A285" s="82">
        <v>37601</v>
      </c>
      <c r="B285" s="269" t="s">
        <v>470</v>
      </c>
      <c r="C285" s="269"/>
      <c r="D285" s="269"/>
      <c r="E285" s="269"/>
      <c r="F285" s="269"/>
      <c r="G285" s="269"/>
      <c r="H285" s="270"/>
      <c r="I285" s="74"/>
    </row>
    <row r="286" spans="1:9" x14ac:dyDescent="0.25">
      <c r="A286" s="82">
        <v>37602</v>
      </c>
      <c r="B286" s="269" t="s">
        <v>471</v>
      </c>
      <c r="C286" s="269"/>
      <c r="D286" s="269"/>
      <c r="E286" s="269"/>
      <c r="F286" s="269"/>
      <c r="G286" s="269"/>
      <c r="H286" s="270"/>
      <c r="I286" s="74"/>
    </row>
    <row r="287" spans="1:9" x14ac:dyDescent="0.25">
      <c r="A287" s="82">
        <v>37701</v>
      </c>
      <c r="B287" s="269" t="s">
        <v>472</v>
      </c>
      <c r="C287" s="269"/>
      <c r="D287" s="269"/>
      <c r="E287" s="269"/>
      <c r="F287" s="269"/>
      <c r="G287" s="269"/>
      <c r="H287" s="270"/>
      <c r="I287" s="74"/>
    </row>
    <row r="288" spans="1:9" x14ac:dyDescent="0.25">
      <c r="A288" s="82">
        <v>37801</v>
      </c>
      <c r="B288" s="269" t="s">
        <v>473</v>
      </c>
      <c r="C288" s="269"/>
      <c r="D288" s="269"/>
      <c r="E288" s="269"/>
      <c r="F288" s="269"/>
      <c r="G288" s="269"/>
      <c r="H288" s="270"/>
      <c r="I288" s="74"/>
    </row>
    <row r="289" spans="1:9" x14ac:dyDescent="0.25">
      <c r="A289" s="82">
        <v>37802</v>
      </c>
      <c r="B289" s="269" t="s">
        <v>474</v>
      </c>
      <c r="C289" s="269"/>
      <c r="D289" s="269"/>
      <c r="E289" s="269"/>
      <c r="F289" s="269"/>
      <c r="G289" s="269"/>
      <c r="H289" s="270"/>
      <c r="I289" s="74"/>
    </row>
    <row r="290" spans="1:9" x14ac:dyDescent="0.25">
      <c r="A290" s="82">
        <v>37901</v>
      </c>
      <c r="B290" s="269" t="s">
        <v>475</v>
      </c>
      <c r="C290" s="269"/>
      <c r="D290" s="269"/>
      <c r="E290" s="269"/>
      <c r="F290" s="269"/>
      <c r="G290" s="269"/>
      <c r="H290" s="270"/>
      <c r="I290" s="74"/>
    </row>
    <row r="291" spans="1:9" x14ac:dyDescent="0.25">
      <c r="A291" s="82">
        <v>38101</v>
      </c>
      <c r="B291" s="269" t="s">
        <v>476</v>
      </c>
      <c r="C291" s="269"/>
      <c r="D291" s="269"/>
      <c r="E291" s="269"/>
      <c r="F291" s="269"/>
      <c r="G291" s="269"/>
      <c r="H291" s="270"/>
      <c r="I291" s="74"/>
    </row>
    <row r="292" spans="1:9" x14ac:dyDescent="0.25">
      <c r="A292" s="82">
        <v>38102</v>
      </c>
      <c r="B292" s="269" t="s">
        <v>477</v>
      </c>
      <c r="C292" s="269"/>
      <c r="D292" s="269"/>
      <c r="E292" s="269"/>
      <c r="F292" s="269"/>
      <c r="G292" s="269"/>
      <c r="H292" s="270"/>
      <c r="I292" s="74"/>
    </row>
    <row r="293" spans="1:9" x14ac:dyDescent="0.25">
      <c r="A293" s="82">
        <v>38103</v>
      </c>
      <c r="B293" s="269" t="s">
        <v>478</v>
      </c>
      <c r="C293" s="269"/>
      <c r="D293" s="269"/>
      <c r="E293" s="269"/>
      <c r="F293" s="269"/>
      <c r="G293" s="269"/>
      <c r="H293" s="270"/>
      <c r="I293" s="74"/>
    </row>
    <row r="294" spans="1:9" x14ac:dyDescent="0.25">
      <c r="A294" s="82">
        <v>38201</v>
      </c>
      <c r="B294" s="269" t="s">
        <v>479</v>
      </c>
      <c r="C294" s="269"/>
      <c r="D294" s="269"/>
      <c r="E294" s="269"/>
      <c r="F294" s="269"/>
      <c r="G294" s="269"/>
      <c r="H294" s="270"/>
      <c r="I294" s="74"/>
    </row>
    <row r="295" spans="1:9" x14ac:dyDescent="0.25">
      <c r="A295" s="82">
        <v>38301</v>
      </c>
      <c r="B295" s="269" t="s">
        <v>480</v>
      </c>
      <c r="C295" s="269"/>
      <c r="D295" s="269"/>
      <c r="E295" s="269"/>
      <c r="F295" s="269"/>
      <c r="G295" s="269"/>
      <c r="H295" s="270"/>
      <c r="I295" s="74"/>
    </row>
    <row r="296" spans="1:9" x14ac:dyDescent="0.25">
      <c r="A296" s="82">
        <v>38401</v>
      </c>
      <c r="B296" s="269" t="s">
        <v>481</v>
      </c>
      <c r="C296" s="269"/>
      <c r="D296" s="269"/>
      <c r="E296" s="269"/>
      <c r="F296" s="269"/>
      <c r="G296" s="269"/>
      <c r="H296" s="270"/>
      <c r="I296" s="74"/>
    </row>
    <row r="297" spans="1:9" x14ac:dyDescent="0.25">
      <c r="A297" s="82">
        <v>38501</v>
      </c>
      <c r="B297" s="269" t="s">
        <v>482</v>
      </c>
      <c r="C297" s="269"/>
      <c r="D297" s="269"/>
      <c r="E297" s="269"/>
      <c r="F297" s="269"/>
      <c r="G297" s="269"/>
      <c r="H297" s="270"/>
      <c r="I297" s="74"/>
    </row>
    <row r="298" spans="1:9" x14ac:dyDescent="0.25">
      <c r="A298" s="82">
        <v>39101</v>
      </c>
      <c r="B298" s="269" t="s">
        <v>483</v>
      </c>
      <c r="C298" s="269"/>
      <c r="D298" s="269"/>
      <c r="E298" s="269"/>
      <c r="F298" s="269"/>
      <c r="G298" s="269"/>
      <c r="H298" s="270"/>
      <c r="I298" s="74"/>
    </row>
    <row r="299" spans="1:9" x14ac:dyDescent="0.25">
      <c r="A299" s="82">
        <v>39201</v>
      </c>
      <c r="B299" s="269" t="s">
        <v>484</v>
      </c>
      <c r="C299" s="269"/>
      <c r="D299" s="269"/>
      <c r="E299" s="269"/>
      <c r="F299" s="269"/>
      <c r="G299" s="269"/>
      <c r="H299" s="270"/>
      <c r="I299" s="74"/>
    </row>
    <row r="300" spans="1:9" x14ac:dyDescent="0.25">
      <c r="A300" s="82">
        <v>39202</v>
      </c>
      <c r="B300" s="269" t="s">
        <v>485</v>
      </c>
      <c r="C300" s="269"/>
      <c r="D300" s="269"/>
      <c r="E300" s="269"/>
      <c r="F300" s="269"/>
      <c r="G300" s="269"/>
      <c r="H300" s="270"/>
      <c r="I300" s="74"/>
    </row>
    <row r="301" spans="1:9" x14ac:dyDescent="0.25">
      <c r="A301" s="82">
        <v>39301</v>
      </c>
      <c r="B301" s="269" t="s">
        <v>486</v>
      </c>
      <c r="C301" s="269"/>
      <c r="D301" s="269"/>
      <c r="E301" s="269"/>
      <c r="F301" s="269"/>
      <c r="G301" s="269"/>
      <c r="H301" s="270"/>
      <c r="I301" s="74"/>
    </row>
    <row r="302" spans="1:9" x14ac:dyDescent="0.25">
      <c r="A302" s="82">
        <v>39401</v>
      </c>
      <c r="B302" s="269" t="s">
        <v>487</v>
      </c>
      <c r="C302" s="269"/>
      <c r="D302" s="269"/>
      <c r="E302" s="269"/>
      <c r="F302" s="269"/>
      <c r="G302" s="269"/>
      <c r="H302" s="270"/>
      <c r="I302" s="74"/>
    </row>
    <row r="303" spans="1:9" x14ac:dyDescent="0.25">
      <c r="A303" s="82">
        <v>39402</v>
      </c>
      <c r="B303" s="269" t="s">
        <v>488</v>
      </c>
      <c r="C303" s="269"/>
      <c r="D303" s="269"/>
      <c r="E303" s="269"/>
      <c r="F303" s="269"/>
      <c r="G303" s="269"/>
      <c r="H303" s="270"/>
      <c r="I303" s="74"/>
    </row>
    <row r="304" spans="1:9" x14ac:dyDescent="0.25">
      <c r="A304" s="82">
        <v>39403</v>
      </c>
      <c r="B304" s="269" t="s">
        <v>489</v>
      </c>
      <c r="C304" s="269"/>
      <c r="D304" s="269"/>
      <c r="E304" s="269"/>
      <c r="F304" s="269"/>
      <c r="G304" s="269"/>
      <c r="H304" s="270"/>
      <c r="I304" s="74"/>
    </row>
    <row r="305" spans="1:9" x14ac:dyDescent="0.25">
      <c r="A305" s="82">
        <v>39501</v>
      </c>
      <c r="B305" s="269" t="s">
        <v>490</v>
      </c>
      <c r="C305" s="269"/>
      <c r="D305" s="269"/>
      <c r="E305" s="269"/>
      <c r="F305" s="269"/>
      <c r="G305" s="269"/>
      <c r="H305" s="270"/>
      <c r="I305" s="74"/>
    </row>
    <row r="306" spans="1:9" x14ac:dyDescent="0.25">
      <c r="A306" s="82">
        <v>39601</v>
      </c>
      <c r="B306" s="269" t="s">
        <v>491</v>
      </c>
      <c r="C306" s="269"/>
      <c r="D306" s="269"/>
      <c r="E306" s="269"/>
      <c r="F306" s="269"/>
      <c r="G306" s="269"/>
      <c r="H306" s="270"/>
      <c r="I306" s="74"/>
    </row>
    <row r="307" spans="1:9" x14ac:dyDescent="0.25">
      <c r="A307" s="82">
        <v>39602</v>
      </c>
      <c r="B307" s="269" t="s">
        <v>492</v>
      </c>
      <c r="C307" s="269"/>
      <c r="D307" s="269"/>
      <c r="E307" s="269"/>
      <c r="F307" s="269"/>
      <c r="G307" s="269"/>
      <c r="H307" s="270"/>
      <c r="I307" s="74"/>
    </row>
    <row r="308" spans="1:9" x14ac:dyDescent="0.25">
      <c r="A308" s="82">
        <v>39701</v>
      </c>
      <c r="B308" s="269" t="s">
        <v>493</v>
      </c>
      <c r="C308" s="269"/>
      <c r="D308" s="269"/>
      <c r="E308" s="269"/>
      <c r="F308" s="269"/>
      <c r="G308" s="269"/>
      <c r="H308" s="270"/>
      <c r="I308" s="74"/>
    </row>
    <row r="309" spans="1:9" x14ac:dyDescent="0.25">
      <c r="A309" s="82">
        <v>39801</v>
      </c>
      <c r="B309" s="269" t="s">
        <v>494</v>
      </c>
      <c r="C309" s="269"/>
      <c r="D309" s="269"/>
      <c r="E309" s="269"/>
      <c r="F309" s="269"/>
      <c r="G309" s="269"/>
      <c r="H309" s="270"/>
      <c r="I309" s="74"/>
    </row>
    <row r="310" spans="1:9" x14ac:dyDescent="0.25">
      <c r="A310" s="82">
        <v>39901</v>
      </c>
      <c r="B310" s="269" t="s">
        <v>495</v>
      </c>
      <c r="C310" s="269"/>
      <c r="D310" s="269"/>
      <c r="E310" s="269"/>
      <c r="F310" s="269"/>
      <c r="G310" s="269"/>
      <c r="H310" s="270"/>
      <c r="I310" s="74"/>
    </row>
    <row r="311" spans="1:9" x14ac:dyDescent="0.25">
      <c r="A311" s="82">
        <v>39902</v>
      </c>
      <c r="B311" s="269" t="s">
        <v>496</v>
      </c>
      <c r="C311" s="269"/>
      <c r="D311" s="269"/>
      <c r="E311" s="269"/>
      <c r="F311" s="269"/>
      <c r="G311" s="269"/>
      <c r="H311" s="270"/>
      <c r="I311" s="74"/>
    </row>
    <row r="312" spans="1:9" x14ac:dyDescent="0.25">
      <c r="A312" s="82">
        <v>39904</v>
      </c>
      <c r="B312" s="269" t="s">
        <v>497</v>
      </c>
      <c r="C312" s="269"/>
      <c r="D312" s="269"/>
      <c r="E312" s="269"/>
      <c r="F312" s="269"/>
      <c r="G312" s="269"/>
      <c r="H312" s="270"/>
      <c r="I312" s="74"/>
    </row>
    <row r="313" spans="1:9" x14ac:dyDescent="0.25">
      <c r="A313" s="82">
        <v>39905</v>
      </c>
      <c r="B313" s="269" t="s">
        <v>498</v>
      </c>
      <c r="C313" s="269"/>
      <c r="D313" s="269"/>
      <c r="E313" s="269"/>
      <c r="F313" s="269"/>
      <c r="G313" s="269"/>
      <c r="H313" s="270"/>
      <c r="I313" s="74"/>
    </row>
    <row r="314" spans="1:9" x14ac:dyDescent="0.25">
      <c r="A314" s="82">
        <v>39906</v>
      </c>
      <c r="B314" s="269" t="s">
        <v>499</v>
      </c>
      <c r="C314" s="269"/>
      <c r="D314" s="269"/>
      <c r="E314" s="269"/>
      <c r="F314" s="269"/>
      <c r="G314" s="269"/>
      <c r="H314" s="270"/>
      <c r="I314" s="74"/>
    </row>
    <row r="315" spans="1:9" x14ac:dyDescent="0.25">
      <c r="A315" s="82">
        <v>39907</v>
      </c>
      <c r="B315" s="269" t="s">
        <v>500</v>
      </c>
      <c r="C315" s="269"/>
      <c r="D315" s="269"/>
      <c r="E315" s="269"/>
      <c r="F315" s="269"/>
      <c r="G315" s="269"/>
      <c r="H315" s="270"/>
      <c r="I315" s="74"/>
    </row>
    <row r="316" spans="1:9" x14ac:dyDescent="0.25">
      <c r="A316" s="82">
        <v>39908</v>
      </c>
      <c r="B316" s="269" t="s">
        <v>501</v>
      </c>
      <c r="C316" s="269"/>
      <c r="D316" s="269"/>
      <c r="E316" s="269"/>
      <c r="F316" s="269"/>
      <c r="G316" s="269"/>
      <c r="H316" s="270"/>
      <c r="I316" s="74"/>
    </row>
    <row r="317" spans="1:9" x14ac:dyDescent="0.25">
      <c r="A317" s="82">
        <v>39909</v>
      </c>
      <c r="B317" s="269" t="s">
        <v>502</v>
      </c>
      <c r="C317" s="269"/>
      <c r="D317" s="269"/>
      <c r="E317" s="269"/>
      <c r="F317" s="269"/>
      <c r="G317" s="269"/>
      <c r="H317" s="270"/>
      <c r="I317" s="74"/>
    </row>
    <row r="318" spans="1:9" x14ac:dyDescent="0.25">
      <c r="A318" s="82">
        <v>39910</v>
      </c>
      <c r="B318" s="269" t="s">
        <v>503</v>
      </c>
      <c r="C318" s="269"/>
      <c r="D318" s="269"/>
      <c r="E318" s="269"/>
      <c r="F318" s="269"/>
      <c r="G318" s="269"/>
      <c r="H318" s="270"/>
      <c r="I318" s="74"/>
    </row>
    <row r="319" spans="1:9" x14ac:dyDescent="0.25">
      <c r="A319" s="82">
        <v>4000</v>
      </c>
      <c r="B319" s="269" t="s">
        <v>504</v>
      </c>
      <c r="C319" s="269"/>
      <c r="D319" s="269"/>
      <c r="E319" s="269"/>
      <c r="F319" s="269"/>
      <c r="G319" s="269"/>
      <c r="H319" s="270"/>
      <c r="I319" s="74"/>
    </row>
    <row r="320" spans="1:9" x14ac:dyDescent="0.25">
      <c r="A320" s="82">
        <v>41501</v>
      </c>
      <c r="B320" s="269" t="s">
        <v>505</v>
      </c>
      <c r="C320" s="269"/>
      <c r="D320" s="269"/>
      <c r="E320" s="269"/>
      <c r="F320" s="269"/>
      <c r="G320" s="269"/>
      <c r="H320" s="270"/>
      <c r="I320" s="74"/>
    </row>
    <row r="321" spans="1:9" x14ac:dyDescent="0.25">
      <c r="A321" s="82">
        <v>41601</v>
      </c>
      <c r="B321" s="269" t="s">
        <v>506</v>
      </c>
      <c r="C321" s="269"/>
      <c r="D321" s="269"/>
      <c r="E321" s="269"/>
      <c r="F321" s="269"/>
      <c r="G321" s="269"/>
      <c r="H321" s="270"/>
      <c r="I321" s="74"/>
    </row>
    <row r="322" spans="1:9" x14ac:dyDescent="0.25">
      <c r="A322" s="82">
        <v>43101</v>
      </c>
      <c r="B322" s="269" t="s">
        <v>507</v>
      </c>
      <c r="C322" s="269"/>
      <c r="D322" s="269"/>
      <c r="E322" s="269"/>
      <c r="F322" s="269"/>
      <c r="G322" s="269"/>
      <c r="H322" s="270"/>
      <c r="I322" s="74"/>
    </row>
    <row r="323" spans="1:9" x14ac:dyDescent="0.25">
      <c r="A323" s="82">
        <v>43201</v>
      </c>
      <c r="B323" s="269" t="s">
        <v>508</v>
      </c>
      <c r="C323" s="269"/>
      <c r="D323" s="269"/>
      <c r="E323" s="269"/>
      <c r="F323" s="269"/>
      <c r="G323" s="269"/>
      <c r="H323" s="270"/>
      <c r="I323" s="74"/>
    </row>
    <row r="324" spans="1:9" x14ac:dyDescent="0.25">
      <c r="A324" s="82">
        <v>43301</v>
      </c>
      <c r="B324" s="269" t="s">
        <v>509</v>
      </c>
      <c r="C324" s="269"/>
      <c r="D324" s="269"/>
      <c r="E324" s="269"/>
      <c r="F324" s="269"/>
      <c r="G324" s="269"/>
      <c r="H324" s="270"/>
      <c r="I324" s="74"/>
    </row>
    <row r="325" spans="1:9" x14ac:dyDescent="0.25">
      <c r="A325" s="82">
        <v>43401</v>
      </c>
      <c r="B325" s="269" t="s">
        <v>510</v>
      </c>
      <c r="C325" s="269"/>
      <c r="D325" s="269"/>
      <c r="E325" s="269"/>
      <c r="F325" s="269"/>
      <c r="G325" s="269"/>
      <c r="H325" s="270"/>
      <c r="I325" s="74"/>
    </row>
    <row r="326" spans="1:9" x14ac:dyDescent="0.25">
      <c r="A326" s="82">
        <v>43501</v>
      </c>
      <c r="B326" s="269" t="s">
        <v>511</v>
      </c>
      <c r="C326" s="269"/>
      <c r="D326" s="269"/>
      <c r="E326" s="269"/>
      <c r="F326" s="269"/>
      <c r="G326" s="269"/>
      <c r="H326" s="270"/>
      <c r="I326" s="74"/>
    </row>
    <row r="327" spans="1:9" x14ac:dyDescent="0.25">
      <c r="A327" s="82">
        <v>43601</v>
      </c>
      <c r="B327" s="269" t="s">
        <v>512</v>
      </c>
      <c r="C327" s="269"/>
      <c r="D327" s="269"/>
      <c r="E327" s="269"/>
      <c r="F327" s="269"/>
      <c r="G327" s="269"/>
      <c r="H327" s="270"/>
      <c r="I327" s="74"/>
    </row>
    <row r="328" spans="1:9" x14ac:dyDescent="0.25">
      <c r="A328" s="82">
        <v>43701</v>
      </c>
      <c r="B328" s="269" t="s">
        <v>513</v>
      </c>
      <c r="C328" s="269"/>
      <c r="D328" s="269"/>
      <c r="E328" s="269"/>
      <c r="F328" s="269"/>
      <c r="G328" s="269"/>
      <c r="H328" s="270"/>
      <c r="I328" s="74"/>
    </row>
    <row r="329" spans="1:9" x14ac:dyDescent="0.25">
      <c r="A329" s="82">
        <v>43801</v>
      </c>
      <c r="B329" s="269" t="s">
        <v>514</v>
      </c>
      <c r="C329" s="269"/>
      <c r="D329" s="269"/>
      <c r="E329" s="269"/>
      <c r="F329" s="269"/>
      <c r="G329" s="269"/>
      <c r="H329" s="270"/>
      <c r="I329" s="74"/>
    </row>
    <row r="330" spans="1:9" x14ac:dyDescent="0.25">
      <c r="A330" s="82">
        <v>43901</v>
      </c>
      <c r="B330" s="269" t="s">
        <v>515</v>
      </c>
      <c r="C330" s="269"/>
      <c r="D330" s="269"/>
      <c r="E330" s="269"/>
      <c r="F330" s="269"/>
      <c r="G330" s="269"/>
      <c r="H330" s="270"/>
      <c r="I330" s="74"/>
    </row>
    <row r="331" spans="1:9" x14ac:dyDescent="0.25">
      <c r="A331" s="82">
        <v>43902</v>
      </c>
      <c r="B331" s="269" t="s">
        <v>516</v>
      </c>
      <c r="C331" s="269"/>
      <c r="D331" s="269"/>
      <c r="E331" s="269"/>
      <c r="F331" s="269"/>
      <c r="G331" s="269"/>
      <c r="H331" s="270"/>
      <c r="I331" s="74"/>
    </row>
    <row r="332" spans="1:9" x14ac:dyDescent="0.25">
      <c r="A332" s="82">
        <v>44101</v>
      </c>
      <c r="B332" s="269" t="s">
        <v>517</v>
      </c>
      <c r="C332" s="269"/>
      <c r="D332" s="269"/>
      <c r="E332" s="269"/>
      <c r="F332" s="269"/>
      <c r="G332" s="269"/>
      <c r="H332" s="270"/>
      <c r="I332" s="74"/>
    </row>
    <row r="333" spans="1:9" x14ac:dyDescent="0.25">
      <c r="A333" s="82">
        <v>44102</v>
      </c>
      <c r="B333" s="269" t="s">
        <v>518</v>
      </c>
      <c r="C333" s="269"/>
      <c r="D333" s="269"/>
      <c r="E333" s="269"/>
      <c r="F333" s="269"/>
      <c r="G333" s="269"/>
      <c r="H333" s="270"/>
      <c r="I333" s="74"/>
    </row>
    <row r="334" spans="1:9" x14ac:dyDescent="0.25">
      <c r="A334" s="82">
        <v>44103</v>
      </c>
      <c r="B334" s="269" t="s">
        <v>519</v>
      </c>
      <c r="C334" s="269"/>
      <c r="D334" s="269"/>
      <c r="E334" s="269"/>
      <c r="F334" s="269"/>
      <c r="G334" s="269"/>
      <c r="H334" s="270"/>
      <c r="I334" s="74"/>
    </row>
    <row r="335" spans="1:9" x14ac:dyDescent="0.25">
      <c r="A335" s="82">
        <v>44104</v>
      </c>
      <c r="B335" s="269" t="s">
        <v>520</v>
      </c>
      <c r="C335" s="269"/>
      <c r="D335" s="269"/>
      <c r="E335" s="269"/>
      <c r="F335" s="269"/>
      <c r="G335" s="269"/>
      <c r="H335" s="270"/>
      <c r="I335" s="74"/>
    </row>
    <row r="336" spans="1:9" x14ac:dyDescent="0.25">
      <c r="A336" s="82">
        <v>44105</v>
      </c>
      <c r="B336" s="269" t="s">
        <v>521</v>
      </c>
      <c r="C336" s="269"/>
      <c r="D336" s="269"/>
      <c r="E336" s="269"/>
      <c r="F336" s="269"/>
      <c r="G336" s="269"/>
      <c r="H336" s="270"/>
      <c r="I336" s="74"/>
    </row>
    <row r="337" spans="1:9" x14ac:dyDescent="0.25">
      <c r="A337" s="82">
        <v>44106</v>
      </c>
      <c r="B337" s="269" t="s">
        <v>522</v>
      </c>
      <c r="C337" s="269"/>
      <c r="D337" s="269"/>
      <c r="E337" s="269"/>
      <c r="F337" s="269"/>
      <c r="G337" s="269"/>
      <c r="H337" s="270"/>
      <c r="I337" s="74"/>
    </row>
    <row r="338" spans="1:9" x14ac:dyDescent="0.25">
      <c r="A338" s="82">
        <v>44401</v>
      </c>
      <c r="B338" s="269" t="s">
        <v>523</v>
      </c>
      <c r="C338" s="269"/>
      <c r="D338" s="269"/>
      <c r="E338" s="269"/>
      <c r="F338" s="269"/>
      <c r="G338" s="269"/>
      <c r="H338" s="270"/>
      <c r="I338" s="74"/>
    </row>
    <row r="339" spans="1:9" x14ac:dyDescent="0.25">
      <c r="A339" s="82">
        <v>44402</v>
      </c>
      <c r="B339" s="269" t="s">
        <v>524</v>
      </c>
      <c r="C339" s="269"/>
      <c r="D339" s="269"/>
      <c r="E339" s="269"/>
      <c r="F339" s="269"/>
      <c r="G339" s="269"/>
      <c r="H339" s="270"/>
      <c r="I339" s="74"/>
    </row>
    <row r="340" spans="1:9" x14ac:dyDescent="0.25">
      <c r="A340" s="82">
        <v>44801</v>
      </c>
      <c r="B340" s="269" t="s">
        <v>525</v>
      </c>
      <c r="C340" s="269"/>
      <c r="D340" s="269"/>
      <c r="E340" s="269"/>
      <c r="F340" s="269"/>
      <c r="G340" s="269"/>
      <c r="H340" s="270"/>
      <c r="I340" s="74"/>
    </row>
    <row r="341" spans="1:9" x14ac:dyDescent="0.25">
      <c r="A341" s="82">
        <v>45201</v>
      </c>
      <c r="B341" s="269" t="s">
        <v>526</v>
      </c>
      <c r="C341" s="269"/>
      <c r="D341" s="269"/>
      <c r="E341" s="269"/>
      <c r="F341" s="269"/>
      <c r="G341" s="269"/>
      <c r="H341" s="270"/>
      <c r="I341" s="74"/>
    </row>
    <row r="342" spans="1:9" x14ac:dyDescent="0.25">
      <c r="A342" s="82">
        <v>45202</v>
      </c>
      <c r="B342" s="269" t="s">
        <v>527</v>
      </c>
      <c r="C342" s="269"/>
      <c r="D342" s="269"/>
      <c r="E342" s="269"/>
      <c r="F342" s="269"/>
      <c r="G342" s="269"/>
      <c r="H342" s="270"/>
      <c r="I342" s="74"/>
    </row>
    <row r="343" spans="1:9" x14ac:dyDescent="0.25">
      <c r="A343" s="82">
        <v>45203</v>
      </c>
      <c r="B343" s="269" t="s">
        <v>528</v>
      </c>
      <c r="C343" s="269"/>
      <c r="D343" s="269"/>
      <c r="E343" s="269"/>
      <c r="F343" s="269"/>
      <c r="G343" s="269"/>
      <c r="H343" s="270"/>
      <c r="I343" s="74"/>
    </row>
    <row r="344" spans="1:9" x14ac:dyDescent="0.25">
      <c r="A344" s="82">
        <v>45901</v>
      </c>
      <c r="B344" s="269" t="s">
        <v>529</v>
      </c>
      <c r="C344" s="269"/>
      <c r="D344" s="269"/>
      <c r="E344" s="269"/>
      <c r="F344" s="269"/>
      <c r="G344" s="269"/>
      <c r="H344" s="270"/>
      <c r="I344" s="74"/>
    </row>
    <row r="345" spans="1:9" x14ac:dyDescent="0.25">
      <c r="A345" s="82">
        <v>45902</v>
      </c>
      <c r="B345" s="269" t="s">
        <v>530</v>
      </c>
      <c r="C345" s="269"/>
      <c r="D345" s="269"/>
      <c r="E345" s="269"/>
      <c r="F345" s="269"/>
      <c r="G345" s="269"/>
      <c r="H345" s="270"/>
      <c r="I345" s="74"/>
    </row>
    <row r="346" spans="1:9" x14ac:dyDescent="0.25">
      <c r="A346" s="82">
        <v>46101</v>
      </c>
      <c r="B346" s="269" t="s">
        <v>531</v>
      </c>
      <c r="C346" s="269"/>
      <c r="D346" s="269"/>
      <c r="E346" s="269"/>
      <c r="F346" s="269"/>
      <c r="G346" s="269"/>
      <c r="H346" s="270"/>
      <c r="I346" s="74"/>
    </row>
    <row r="347" spans="1:9" x14ac:dyDescent="0.25">
      <c r="A347" s="82">
        <v>46102</v>
      </c>
      <c r="B347" s="269" t="s">
        <v>532</v>
      </c>
      <c r="C347" s="269"/>
      <c r="D347" s="269"/>
      <c r="E347" s="269"/>
      <c r="F347" s="269"/>
      <c r="G347" s="269"/>
      <c r="H347" s="270"/>
      <c r="I347" s="74"/>
    </row>
    <row r="348" spans="1:9" x14ac:dyDescent="0.25">
      <c r="A348" s="82">
        <v>47101</v>
      </c>
      <c r="B348" s="269" t="s">
        <v>533</v>
      </c>
      <c r="C348" s="269"/>
      <c r="D348" s="269"/>
      <c r="E348" s="269"/>
      <c r="F348" s="269"/>
      <c r="G348" s="269"/>
      <c r="H348" s="270"/>
      <c r="I348" s="74"/>
    </row>
    <row r="349" spans="1:9" x14ac:dyDescent="0.25">
      <c r="A349" s="82">
        <v>47102</v>
      </c>
      <c r="B349" s="269" t="s">
        <v>534</v>
      </c>
      <c r="C349" s="269"/>
      <c r="D349" s="269"/>
      <c r="E349" s="269"/>
      <c r="F349" s="269"/>
      <c r="G349" s="269"/>
      <c r="H349" s="270"/>
      <c r="I349" s="74"/>
    </row>
    <row r="350" spans="1:9" x14ac:dyDescent="0.25">
      <c r="A350" s="82">
        <v>48101</v>
      </c>
      <c r="B350" s="269" t="s">
        <v>535</v>
      </c>
      <c r="C350" s="269"/>
      <c r="D350" s="269"/>
      <c r="E350" s="269"/>
      <c r="F350" s="269"/>
      <c r="G350" s="269"/>
      <c r="H350" s="270"/>
      <c r="I350" s="74"/>
    </row>
    <row r="351" spans="1:9" x14ac:dyDescent="0.25">
      <c r="A351" s="82">
        <v>48201</v>
      </c>
      <c r="B351" s="269" t="s">
        <v>536</v>
      </c>
      <c r="C351" s="269"/>
      <c r="D351" s="269"/>
      <c r="E351" s="269"/>
      <c r="F351" s="269"/>
      <c r="G351" s="269"/>
      <c r="H351" s="270"/>
      <c r="I351" s="74"/>
    </row>
    <row r="352" spans="1:9" x14ac:dyDescent="0.25">
      <c r="A352" s="82">
        <v>48301</v>
      </c>
      <c r="B352" s="269" t="s">
        <v>537</v>
      </c>
      <c r="C352" s="269"/>
      <c r="D352" s="269"/>
      <c r="E352" s="269"/>
      <c r="F352" s="269"/>
      <c r="G352" s="269"/>
      <c r="H352" s="270"/>
      <c r="I352" s="74"/>
    </row>
    <row r="353" spans="1:9" x14ac:dyDescent="0.25">
      <c r="A353" s="82">
        <v>48401</v>
      </c>
      <c r="B353" s="269" t="s">
        <v>538</v>
      </c>
      <c r="C353" s="269"/>
      <c r="D353" s="269"/>
      <c r="E353" s="269"/>
      <c r="F353" s="269"/>
      <c r="G353" s="269"/>
      <c r="H353" s="270"/>
      <c r="I353" s="74"/>
    </row>
    <row r="354" spans="1:9" x14ac:dyDescent="0.25">
      <c r="A354" s="82">
        <v>48501</v>
      </c>
      <c r="B354" s="269" t="s">
        <v>539</v>
      </c>
      <c r="C354" s="269"/>
      <c r="D354" s="269"/>
      <c r="E354" s="269"/>
      <c r="F354" s="269"/>
      <c r="G354" s="269"/>
      <c r="H354" s="270"/>
      <c r="I354" s="74"/>
    </row>
    <row r="355" spans="1:9" x14ac:dyDescent="0.25">
      <c r="A355" s="82">
        <v>49201</v>
      </c>
      <c r="B355" s="269" t="s">
        <v>540</v>
      </c>
      <c r="C355" s="269"/>
      <c r="D355" s="269"/>
      <c r="E355" s="269"/>
      <c r="F355" s="269"/>
      <c r="G355" s="269"/>
      <c r="H355" s="270"/>
      <c r="I355" s="74"/>
    </row>
    <row r="356" spans="1:9" x14ac:dyDescent="0.25">
      <c r="A356" s="82">
        <v>49202</v>
      </c>
      <c r="B356" s="269" t="s">
        <v>541</v>
      </c>
      <c r="C356" s="269"/>
      <c r="D356" s="269"/>
      <c r="E356" s="269"/>
      <c r="F356" s="269"/>
      <c r="G356" s="269"/>
      <c r="H356" s="270"/>
      <c r="I356" s="74"/>
    </row>
    <row r="357" spans="1:9" x14ac:dyDescent="0.25">
      <c r="A357" s="82">
        <v>5000</v>
      </c>
      <c r="B357" s="269" t="s">
        <v>542</v>
      </c>
      <c r="C357" s="269"/>
      <c r="D357" s="269"/>
      <c r="E357" s="269"/>
      <c r="F357" s="269"/>
      <c r="G357" s="269"/>
      <c r="H357" s="270"/>
      <c r="I357" s="74"/>
    </row>
    <row r="358" spans="1:9" x14ac:dyDescent="0.25">
      <c r="A358" s="82">
        <v>51101</v>
      </c>
      <c r="B358" s="269" t="s">
        <v>543</v>
      </c>
      <c r="C358" s="269"/>
      <c r="D358" s="269"/>
      <c r="E358" s="269"/>
      <c r="F358" s="269"/>
      <c r="G358" s="269"/>
      <c r="H358" s="270"/>
      <c r="I358" s="74"/>
    </row>
    <row r="359" spans="1:9" x14ac:dyDescent="0.25">
      <c r="A359" s="82">
        <v>51301</v>
      </c>
      <c r="B359" s="269" t="s">
        <v>544</v>
      </c>
      <c r="C359" s="269"/>
      <c r="D359" s="269"/>
      <c r="E359" s="269"/>
      <c r="F359" s="269"/>
      <c r="G359" s="269"/>
      <c r="H359" s="270"/>
      <c r="I359" s="74"/>
    </row>
    <row r="360" spans="1:9" x14ac:dyDescent="0.25">
      <c r="A360" s="82">
        <v>51501</v>
      </c>
      <c r="B360" s="269" t="s">
        <v>545</v>
      </c>
      <c r="C360" s="269"/>
      <c r="D360" s="269"/>
      <c r="E360" s="269"/>
      <c r="F360" s="269"/>
      <c r="G360" s="269"/>
      <c r="H360" s="270"/>
      <c r="I360" s="74"/>
    </row>
    <row r="361" spans="1:9" x14ac:dyDescent="0.25">
      <c r="A361" s="82">
        <v>51901</v>
      </c>
      <c r="B361" s="269" t="s">
        <v>546</v>
      </c>
      <c r="C361" s="269"/>
      <c r="D361" s="269"/>
      <c r="E361" s="269"/>
      <c r="F361" s="269"/>
      <c r="G361" s="269"/>
      <c r="H361" s="270"/>
      <c r="I361" s="74"/>
    </row>
    <row r="362" spans="1:9" x14ac:dyDescent="0.25">
      <c r="A362" s="82">
        <v>51902</v>
      </c>
      <c r="B362" s="269" t="s">
        <v>547</v>
      </c>
      <c r="C362" s="269"/>
      <c r="D362" s="269"/>
      <c r="E362" s="269"/>
      <c r="F362" s="269"/>
      <c r="G362" s="269"/>
      <c r="H362" s="270"/>
      <c r="I362" s="74"/>
    </row>
    <row r="363" spans="1:9" x14ac:dyDescent="0.25">
      <c r="A363" s="82">
        <v>52101</v>
      </c>
      <c r="B363" s="269" t="s">
        <v>548</v>
      </c>
      <c r="C363" s="269"/>
      <c r="D363" s="269"/>
      <c r="E363" s="269"/>
      <c r="F363" s="269"/>
      <c r="G363" s="269"/>
      <c r="H363" s="270"/>
      <c r="I363" s="74"/>
    </row>
    <row r="364" spans="1:9" x14ac:dyDescent="0.25">
      <c r="A364" s="82">
        <v>52201</v>
      </c>
      <c r="B364" s="269" t="s">
        <v>549</v>
      </c>
      <c r="C364" s="269"/>
      <c r="D364" s="269"/>
      <c r="E364" s="269"/>
      <c r="F364" s="269"/>
      <c r="G364" s="269"/>
      <c r="H364" s="270"/>
      <c r="I364" s="74"/>
    </row>
    <row r="365" spans="1:9" x14ac:dyDescent="0.25">
      <c r="A365" s="82">
        <v>52301</v>
      </c>
      <c r="B365" s="269" t="s">
        <v>550</v>
      </c>
      <c r="C365" s="269"/>
      <c r="D365" s="269"/>
      <c r="E365" s="269"/>
      <c r="F365" s="269"/>
      <c r="G365" s="269"/>
      <c r="H365" s="270"/>
      <c r="I365" s="74"/>
    </row>
    <row r="366" spans="1:9" x14ac:dyDescent="0.25">
      <c r="A366" s="82">
        <v>52901</v>
      </c>
      <c r="B366" s="269" t="s">
        <v>551</v>
      </c>
      <c r="C366" s="269"/>
      <c r="D366" s="269"/>
      <c r="E366" s="269"/>
      <c r="F366" s="269"/>
      <c r="G366" s="269"/>
      <c r="H366" s="270"/>
      <c r="I366" s="74"/>
    </row>
    <row r="367" spans="1:9" x14ac:dyDescent="0.25">
      <c r="A367" s="82">
        <v>53101</v>
      </c>
      <c r="B367" s="269" t="s">
        <v>552</v>
      </c>
      <c r="C367" s="269"/>
      <c r="D367" s="269"/>
      <c r="E367" s="269"/>
      <c r="F367" s="269"/>
      <c r="G367" s="269"/>
      <c r="H367" s="270"/>
      <c r="I367" s="74"/>
    </row>
    <row r="368" spans="1:9" x14ac:dyDescent="0.25">
      <c r="A368" s="82">
        <v>53201</v>
      </c>
      <c r="B368" s="269" t="s">
        <v>553</v>
      </c>
      <c r="C368" s="269"/>
      <c r="D368" s="269"/>
      <c r="E368" s="269"/>
      <c r="F368" s="269"/>
      <c r="G368" s="269"/>
      <c r="H368" s="270"/>
      <c r="I368" s="74"/>
    </row>
    <row r="369" spans="1:9" x14ac:dyDescent="0.25">
      <c r="A369" s="82">
        <v>54101</v>
      </c>
      <c r="B369" s="269" t="s">
        <v>554</v>
      </c>
      <c r="C369" s="269"/>
      <c r="D369" s="269"/>
      <c r="E369" s="269"/>
      <c r="F369" s="269"/>
      <c r="G369" s="269"/>
      <c r="H369" s="270"/>
      <c r="I369" s="74"/>
    </row>
    <row r="370" spans="1:9" x14ac:dyDescent="0.25">
      <c r="A370" s="82">
        <v>54102</v>
      </c>
      <c r="B370" s="269" t="s">
        <v>555</v>
      </c>
      <c r="C370" s="269"/>
      <c r="D370" s="269"/>
      <c r="E370" s="269"/>
      <c r="F370" s="269"/>
      <c r="G370" s="269"/>
      <c r="H370" s="270"/>
      <c r="I370" s="74"/>
    </row>
    <row r="371" spans="1:9" x14ac:dyDescent="0.25">
      <c r="A371" s="82">
        <v>54103</v>
      </c>
      <c r="B371" s="269" t="s">
        <v>556</v>
      </c>
      <c r="C371" s="269"/>
      <c r="D371" s="269"/>
      <c r="E371" s="269"/>
      <c r="F371" s="269"/>
      <c r="G371" s="269"/>
      <c r="H371" s="270"/>
      <c r="I371" s="74"/>
    </row>
    <row r="372" spans="1:9" x14ac:dyDescent="0.25">
      <c r="A372" s="82">
        <v>54104</v>
      </c>
      <c r="B372" s="269" t="s">
        <v>557</v>
      </c>
      <c r="C372" s="269"/>
      <c r="D372" s="269"/>
      <c r="E372" s="269"/>
      <c r="F372" s="269"/>
      <c r="G372" s="269"/>
      <c r="H372" s="270"/>
      <c r="I372" s="74"/>
    </row>
    <row r="373" spans="1:9" x14ac:dyDescent="0.25">
      <c r="A373" s="82">
        <v>54105</v>
      </c>
      <c r="B373" s="269" t="s">
        <v>558</v>
      </c>
      <c r="C373" s="269"/>
      <c r="D373" s="269"/>
      <c r="E373" s="269"/>
      <c r="F373" s="269"/>
      <c r="G373" s="269"/>
      <c r="H373" s="270"/>
      <c r="I373" s="74"/>
    </row>
    <row r="374" spans="1:9" x14ac:dyDescent="0.25">
      <c r="A374" s="82">
        <v>54201</v>
      </c>
      <c r="B374" s="269" t="s">
        <v>559</v>
      </c>
      <c r="C374" s="269"/>
      <c r="D374" s="269"/>
      <c r="E374" s="269"/>
      <c r="F374" s="269"/>
      <c r="G374" s="269"/>
      <c r="H374" s="270"/>
      <c r="I374" s="74"/>
    </row>
    <row r="375" spans="1:9" x14ac:dyDescent="0.25">
      <c r="A375" s="82">
        <v>54301</v>
      </c>
      <c r="B375" s="269" t="s">
        <v>560</v>
      </c>
      <c r="C375" s="269"/>
      <c r="D375" s="269"/>
      <c r="E375" s="269"/>
      <c r="F375" s="269"/>
      <c r="G375" s="269"/>
      <c r="H375" s="270"/>
      <c r="I375" s="74"/>
    </row>
    <row r="376" spans="1:9" x14ac:dyDescent="0.25">
      <c r="A376" s="82">
        <v>54302</v>
      </c>
      <c r="B376" s="269" t="s">
        <v>561</v>
      </c>
      <c r="C376" s="269"/>
      <c r="D376" s="269"/>
      <c r="E376" s="269"/>
      <c r="F376" s="269"/>
      <c r="G376" s="269"/>
      <c r="H376" s="270"/>
      <c r="I376" s="74"/>
    </row>
    <row r="377" spans="1:9" x14ac:dyDescent="0.25">
      <c r="A377" s="82">
        <v>54303</v>
      </c>
      <c r="B377" s="269" t="s">
        <v>562</v>
      </c>
      <c r="C377" s="269"/>
      <c r="D377" s="269"/>
      <c r="E377" s="269"/>
      <c r="F377" s="269"/>
      <c r="G377" s="269"/>
      <c r="H377" s="270"/>
      <c r="I377" s="74"/>
    </row>
    <row r="378" spans="1:9" x14ac:dyDescent="0.25">
      <c r="A378" s="82">
        <v>54401</v>
      </c>
      <c r="B378" s="269" t="s">
        <v>563</v>
      </c>
      <c r="C378" s="269"/>
      <c r="D378" s="269"/>
      <c r="E378" s="269"/>
      <c r="F378" s="269"/>
      <c r="G378" s="269"/>
      <c r="H378" s="270"/>
      <c r="I378" s="74"/>
    </row>
    <row r="379" spans="1:9" x14ac:dyDescent="0.25">
      <c r="A379" s="82">
        <v>54501</v>
      </c>
      <c r="B379" s="269" t="s">
        <v>564</v>
      </c>
      <c r="C379" s="269"/>
      <c r="D379" s="269"/>
      <c r="E379" s="269"/>
      <c r="F379" s="269"/>
      <c r="G379" s="269"/>
      <c r="H379" s="270"/>
      <c r="I379" s="74"/>
    </row>
    <row r="380" spans="1:9" x14ac:dyDescent="0.25">
      <c r="A380" s="82">
        <v>54502</v>
      </c>
      <c r="B380" s="269" t="s">
        <v>565</v>
      </c>
      <c r="C380" s="269"/>
      <c r="D380" s="269"/>
      <c r="E380" s="269"/>
      <c r="F380" s="269"/>
      <c r="G380" s="269"/>
      <c r="H380" s="270"/>
      <c r="I380" s="74"/>
    </row>
    <row r="381" spans="1:9" x14ac:dyDescent="0.25">
      <c r="A381" s="82">
        <v>54503</v>
      </c>
      <c r="B381" s="269" t="s">
        <v>566</v>
      </c>
      <c r="C381" s="269"/>
      <c r="D381" s="269"/>
      <c r="E381" s="269"/>
      <c r="F381" s="269"/>
      <c r="G381" s="269"/>
      <c r="H381" s="270"/>
      <c r="I381" s="74"/>
    </row>
    <row r="382" spans="1:9" x14ac:dyDescent="0.25">
      <c r="A382" s="82">
        <v>54901</v>
      </c>
      <c r="B382" s="269" t="s">
        <v>567</v>
      </c>
      <c r="C382" s="269"/>
      <c r="D382" s="269"/>
      <c r="E382" s="269"/>
      <c r="F382" s="269"/>
      <c r="G382" s="269"/>
      <c r="H382" s="270"/>
      <c r="I382" s="74"/>
    </row>
    <row r="383" spans="1:9" x14ac:dyDescent="0.25">
      <c r="A383" s="82">
        <v>55101</v>
      </c>
      <c r="B383" s="269" t="s">
        <v>568</v>
      </c>
      <c r="C383" s="269"/>
      <c r="D383" s="269"/>
      <c r="E383" s="269"/>
      <c r="F383" s="269"/>
      <c r="G383" s="269"/>
      <c r="H383" s="270"/>
      <c r="I383" s="74"/>
    </row>
    <row r="384" spans="1:9" x14ac:dyDescent="0.25">
      <c r="A384" s="82">
        <v>55102</v>
      </c>
      <c r="B384" s="269" t="s">
        <v>569</v>
      </c>
      <c r="C384" s="269"/>
      <c r="D384" s="269"/>
      <c r="E384" s="269"/>
      <c r="F384" s="269"/>
      <c r="G384" s="269"/>
      <c r="H384" s="270"/>
      <c r="I384" s="74"/>
    </row>
    <row r="385" spans="1:9" x14ac:dyDescent="0.25">
      <c r="A385" s="82">
        <v>56101</v>
      </c>
      <c r="B385" s="269" t="s">
        <v>570</v>
      </c>
      <c r="C385" s="269"/>
      <c r="D385" s="269"/>
      <c r="E385" s="269"/>
      <c r="F385" s="269"/>
      <c r="G385" s="269"/>
      <c r="H385" s="270"/>
      <c r="I385" s="74"/>
    </row>
    <row r="386" spans="1:9" x14ac:dyDescent="0.25">
      <c r="A386" s="82">
        <v>56201</v>
      </c>
      <c r="B386" s="269" t="s">
        <v>571</v>
      </c>
      <c r="C386" s="269"/>
      <c r="D386" s="269"/>
      <c r="E386" s="269"/>
      <c r="F386" s="269"/>
      <c r="G386" s="269"/>
      <c r="H386" s="270"/>
      <c r="I386" s="74"/>
    </row>
    <row r="387" spans="1:9" x14ac:dyDescent="0.25">
      <c r="A387" s="82">
        <v>56301</v>
      </c>
      <c r="B387" s="269" t="s">
        <v>572</v>
      </c>
      <c r="C387" s="269"/>
      <c r="D387" s="269"/>
      <c r="E387" s="269"/>
      <c r="F387" s="269"/>
      <c r="G387" s="269"/>
      <c r="H387" s="270"/>
      <c r="I387" s="74"/>
    </row>
    <row r="388" spans="1:9" x14ac:dyDescent="0.25">
      <c r="A388" s="82">
        <v>56501</v>
      </c>
      <c r="B388" s="269" t="s">
        <v>573</v>
      </c>
      <c r="C388" s="269"/>
      <c r="D388" s="269"/>
      <c r="E388" s="269"/>
      <c r="F388" s="269"/>
      <c r="G388" s="269"/>
      <c r="H388" s="270"/>
      <c r="I388" s="74"/>
    </row>
    <row r="389" spans="1:9" x14ac:dyDescent="0.25">
      <c r="A389" s="82">
        <v>56601</v>
      </c>
      <c r="B389" s="269" t="s">
        <v>574</v>
      </c>
      <c r="C389" s="269"/>
      <c r="D389" s="269"/>
      <c r="E389" s="269"/>
      <c r="F389" s="269"/>
      <c r="G389" s="269"/>
      <c r="H389" s="270"/>
      <c r="I389" s="74"/>
    </row>
    <row r="390" spans="1:9" x14ac:dyDescent="0.25">
      <c r="A390" s="82">
        <v>56701</v>
      </c>
      <c r="B390" s="269" t="s">
        <v>575</v>
      </c>
      <c r="C390" s="269"/>
      <c r="D390" s="269"/>
      <c r="E390" s="269"/>
      <c r="F390" s="269"/>
      <c r="G390" s="269"/>
      <c r="H390" s="270"/>
      <c r="I390" s="74"/>
    </row>
    <row r="391" spans="1:9" x14ac:dyDescent="0.25">
      <c r="A391" s="82">
        <v>56901</v>
      </c>
      <c r="B391" s="269" t="s">
        <v>576</v>
      </c>
      <c r="C391" s="269"/>
      <c r="D391" s="269"/>
      <c r="E391" s="269"/>
      <c r="F391" s="269"/>
      <c r="G391" s="269"/>
      <c r="H391" s="270"/>
      <c r="I391" s="74"/>
    </row>
    <row r="392" spans="1:9" x14ac:dyDescent="0.25">
      <c r="A392" s="82">
        <v>56902</v>
      </c>
      <c r="B392" s="269" t="s">
        <v>577</v>
      </c>
      <c r="C392" s="269"/>
      <c r="D392" s="269"/>
      <c r="E392" s="269"/>
      <c r="F392" s="269"/>
      <c r="G392" s="269"/>
      <c r="H392" s="270"/>
      <c r="I392" s="74"/>
    </row>
    <row r="393" spans="1:9" x14ac:dyDescent="0.25">
      <c r="A393" s="82">
        <v>57101</v>
      </c>
      <c r="B393" s="269" t="s">
        <v>578</v>
      </c>
      <c r="C393" s="269"/>
      <c r="D393" s="269"/>
      <c r="E393" s="269"/>
      <c r="F393" s="269"/>
      <c r="G393" s="269"/>
      <c r="H393" s="270"/>
      <c r="I393" s="74"/>
    </row>
    <row r="394" spans="1:9" x14ac:dyDescent="0.25">
      <c r="A394" s="82">
        <v>57601</v>
      </c>
      <c r="B394" s="269" t="s">
        <v>579</v>
      </c>
      <c r="C394" s="269"/>
      <c r="D394" s="269"/>
      <c r="E394" s="269"/>
      <c r="F394" s="269"/>
      <c r="G394" s="269"/>
      <c r="H394" s="270"/>
      <c r="I394" s="74"/>
    </row>
    <row r="395" spans="1:9" x14ac:dyDescent="0.25">
      <c r="A395" s="82">
        <v>57701</v>
      </c>
      <c r="B395" s="269" t="s">
        <v>580</v>
      </c>
      <c r="C395" s="269"/>
      <c r="D395" s="269"/>
      <c r="E395" s="269"/>
      <c r="F395" s="269"/>
      <c r="G395" s="269"/>
      <c r="H395" s="270"/>
      <c r="I395" s="74"/>
    </row>
    <row r="396" spans="1:9" x14ac:dyDescent="0.25">
      <c r="A396" s="82">
        <v>58101</v>
      </c>
      <c r="B396" s="269" t="s">
        <v>581</v>
      </c>
      <c r="C396" s="269"/>
      <c r="D396" s="269"/>
      <c r="E396" s="269"/>
      <c r="F396" s="269"/>
      <c r="G396" s="269"/>
      <c r="H396" s="270"/>
      <c r="I396" s="74"/>
    </row>
    <row r="397" spans="1:9" x14ac:dyDescent="0.25">
      <c r="A397" s="82">
        <v>58301</v>
      </c>
      <c r="B397" s="269" t="s">
        <v>582</v>
      </c>
      <c r="C397" s="269"/>
      <c r="D397" s="269"/>
      <c r="E397" s="269"/>
      <c r="F397" s="269"/>
      <c r="G397" s="269"/>
      <c r="H397" s="270"/>
      <c r="I397" s="74"/>
    </row>
    <row r="398" spans="1:9" x14ac:dyDescent="0.25">
      <c r="A398" s="82">
        <v>58901</v>
      </c>
      <c r="B398" s="269" t="s">
        <v>583</v>
      </c>
      <c r="C398" s="269"/>
      <c r="D398" s="269"/>
      <c r="E398" s="269"/>
      <c r="F398" s="269"/>
      <c r="G398" s="269"/>
      <c r="H398" s="270"/>
      <c r="I398" s="74"/>
    </row>
    <row r="399" spans="1:9" x14ac:dyDescent="0.25">
      <c r="A399" s="82">
        <v>58902</v>
      </c>
      <c r="B399" s="269" t="s">
        <v>584</v>
      </c>
      <c r="C399" s="269"/>
      <c r="D399" s="269"/>
      <c r="E399" s="269"/>
      <c r="F399" s="269"/>
      <c r="G399" s="269"/>
      <c r="H399" s="270"/>
      <c r="I399" s="74"/>
    </row>
    <row r="400" spans="1:9" x14ac:dyDescent="0.25">
      <c r="A400" s="82">
        <v>58903</v>
      </c>
      <c r="B400" s="269" t="s">
        <v>585</v>
      </c>
      <c r="C400" s="269"/>
      <c r="D400" s="269"/>
      <c r="E400" s="269"/>
      <c r="F400" s="269"/>
      <c r="G400" s="269"/>
      <c r="H400" s="270"/>
      <c r="I400" s="74"/>
    </row>
    <row r="401" spans="1:9" x14ac:dyDescent="0.25">
      <c r="A401" s="82">
        <v>58904</v>
      </c>
      <c r="B401" s="269" t="s">
        <v>586</v>
      </c>
      <c r="C401" s="269"/>
      <c r="D401" s="269"/>
      <c r="E401" s="269"/>
      <c r="F401" s="269"/>
      <c r="G401" s="269"/>
      <c r="H401" s="270"/>
      <c r="I401" s="74"/>
    </row>
    <row r="402" spans="1:9" x14ac:dyDescent="0.25">
      <c r="A402" s="82">
        <v>59101</v>
      </c>
      <c r="B402" s="269" t="s">
        <v>587</v>
      </c>
      <c r="C402" s="269"/>
      <c r="D402" s="269"/>
      <c r="E402" s="269"/>
      <c r="F402" s="269"/>
      <c r="G402" s="269"/>
      <c r="H402" s="270"/>
      <c r="I402" s="74"/>
    </row>
    <row r="403" spans="1:9" x14ac:dyDescent="0.25">
      <c r="A403" s="82">
        <v>6000</v>
      </c>
      <c r="B403" s="269" t="s">
        <v>588</v>
      </c>
      <c r="C403" s="269"/>
      <c r="D403" s="269"/>
      <c r="E403" s="269"/>
      <c r="F403" s="269"/>
      <c r="G403" s="269"/>
      <c r="H403" s="270"/>
      <c r="I403" s="74"/>
    </row>
    <row r="404" spans="1:9" x14ac:dyDescent="0.25">
      <c r="A404" s="82">
        <v>62101</v>
      </c>
      <c r="B404" s="269" t="s">
        <v>589</v>
      </c>
      <c r="C404" s="269"/>
      <c r="D404" s="269"/>
      <c r="E404" s="269"/>
      <c r="F404" s="269"/>
      <c r="G404" s="269"/>
      <c r="H404" s="270"/>
      <c r="I404" s="74"/>
    </row>
    <row r="405" spans="1:9" x14ac:dyDescent="0.25">
      <c r="A405" s="82">
        <v>62102</v>
      </c>
      <c r="B405" s="269" t="s">
        <v>590</v>
      </c>
      <c r="C405" s="269"/>
      <c r="D405" s="269"/>
      <c r="E405" s="269"/>
      <c r="F405" s="269"/>
      <c r="G405" s="269"/>
      <c r="H405" s="270"/>
      <c r="I405" s="74"/>
    </row>
    <row r="406" spans="1:9" x14ac:dyDescent="0.25">
      <c r="A406" s="82">
        <v>62201</v>
      </c>
      <c r="B406" s="269" t="s">
        <v>591</v>
      </c>
      <c r="C406" s="269"/>
      <c r="D406" s="269"/>
      <c r="E406" s="269"/>
      <c r="F406" s="269"/>
      <c r="G406" s="269"/>
      <c r="H406" s="270"/>
      <c r="I406" s="74"/>
    </row>
    <row r="407" spans="1:9" x14ac:dyDescent="0.25">
      <c r="A407" s="82">
        <v>62202</v>
      </c>
      <c r="B407" s="269" t="s">
        <v>592</v>
      </c>
      <c r="C407" s="269"/>
      <c r="D407" s="269"/>
      <c r="E407" s="269"/>
      <c r="F407" s="269"/>
      <c r="G407" s="269"/>
      <c r="H407" s="270"/>
      <c r="I407" s="74"/>
    </row>
    <row r="408" spans="1:9" x14ac:dyDescent="0.25">
      <c r="A408" s="82">
        <v>62301</v>
      </c>
      <c r="B408" s="269" t="s">
        <v>593</v>
      </c>
      <c r="C408" s="269"/>
      <c r="D408" s="269"/>
      <c r="E408" s="269"/>
      <c r="F408" s="269"/>
      <c r="G408" s="269"/>
      <c r="H408" s="270"/>
      <c r="I408" s="74"/>
    </row>
    <row r="409" spans="1:9" x14ac:dyDescent="0.25">
      <c r="A409" s="82">
        <v>62302</v>
      </c>
      <c r="B409" s="269" t="s">
        <v>594</v>
      </c>
      <c r="C409" s="269"/>
      <c r="D409" s="269"/>
      <c r="E409" s="269"/>
      <c r="F409" s="269"/>
      <c r="G409" s="269"/>
      <c r="H409" s="270"/>
      <c r="I409" s="74"/>
    </row>
    <row r="410" spans="1:9" x14ac:dyDescent="0.25">
      <c r="A410" s="82">
        <v>62401</v>
      </c>
      <c r="B410" s="269" t="s">
        <v>595</v>
      </c>
      <c r="C410" s="269"/>
      <c r="D410" s="269"/>
      <c r="E410" s="269"/>
      <c r="F410" s="269"/>
      <c r="G410" s="269"/>
      <c r="H410" s="270"/>
      <c r="I410" s="74"/>
    </row>
    <row r="411" spans="1:9" x14ac:dyDescent="0.25">
      <c r="A411" s="82">
        <v>62402</v>
      </c>
      <c r="B411" s="269" t="s">
        <v>596</v>
      </c>
      <c r="C411" s="269"/>
      <c r="D411" s="269"/>
      <c r="E411" s="269"/>
      <c r="F411" s="269"/>
      <c r="G411" s="269"/>
      <c r="H411" s="270"/>
      <c r="I411" s="74"/>
    </row>
    <row r="412" spans="1:9" x14ac:dyDescent="0.25">
      <c r="A412" s="82">
        <v>62403</v>
      </c>
      <c r="B412" s="269" t="s">
        <v>597</v>
      </c>
      <c r="C412" s="269"/>
      <c r="D412" s="269"/>
      <c r="E412" s="269"/>
      <c r="F412" s="269"/>
      <c r="G412" s="269"/>
      <c r="H412" s="270"/>
      <c r="I412" s="74"/>
    </row>
    <row r="413" spans="1:9" x14ac:dyDescent="0.25">
      <c r="A413" s="82">
        <v>62501</v>
      </c>
      <c r="B413" s="269" t="s">
        <v>598</v>
      </c>
      <c r="C413" s="269"/>
      <c r="D413" s="269"/>
      <c r="E413" s="269"/>
      <c r="F413" s="269"/>
      <c r="G413" s="269"/>
      <c r="H413" s="270"/>
      <c r="I413" s="74"/>
    </row>
    <row r="414" spans="1:9" x14ac:dyDescent="0.25">
      <c r="A414" s="82">
        <v>62502</v>
      </c>
      <c r="B414" s="269" t="s">
        <v>599</v>
      </c>
      <c r="C414" s="269"/>
      <c r="D414" s="269"/>
      <c r="E414" s="269"/>
      <c r="F414" s="269"/>
      <c r="G414" s="269"/>
      <c r="H414" s="270"/>
      <c r="I414" s="74"/>
    </row>
    <row r="415" spans="1:9" x14ac:dyDescent="0.25">
      <c r="A415" s="82">
        <v>62601</v>
      </c>
      <c r="B415" s="269" t="s">
        <v>600</v>
      </c>
      <c r="C415" s="269"/>
      <c r="D415" s="269"/>
      <c r="E415" s="269"/>
      <c r="F415" s="269"/>
      <c r="G415" s="269"/>
      <c r="H415" s="270"/>
      <c r="I415" s="74"/>
    </row>
    <row r="416" spans="1:9" x14ac:dyDescent="0.25">
      <c r="A416" s="82">
        <v>62602</v>
      </c>
      <c r="B416" s="269" t="s">
        <v>601</v>
      </c>
      <c r="C416" s="269"/>
      <c r="D416" s="269"/>
      <c r="E416" s="269"/>
      <c r="F416" s="269"/>
      <c r="G416" s="269"/>
      <c r="H416" s="270"/>
      <c r="I416" s="74"/>
    </row>
    <row r="417" spans="1:9" x14ac:dyDescent="0.25">
      <c r="A417" s="82">
        <v>62701</v>
      </c>
      <c r="B417" s="269" t="s">
        <v>602</v>
      </c>
      <c r="C417" s="269"/>
      <c r="D417" s="269"/>
      <c r="E417" s="269"/>
      <c r="F417" s="269"/>
      <c r="G417" s="269"/>
      <c r="H417" s="270"/>
      <c r="I417" s="74"/>
    </row>
    <row r="418" spans="1:9" x14ac:dyDescent="0.25">
      <c r="A418" s="82">
        <v>62901</v>
      </c>
      <c r="B418" s="269" t="s">
        <v>603</v>
      </c>
      <c r="C418" s="269"/>
      <c r="D418" s="269"/>
      <c r="E418" s="269"/>
      <c r="F418" s="269"/>
      <c r="G418" s="269"/>
      <c r="H418" s="270"/>
      <c r="I418" s="74"/>
    </row>
    <row r="419" spans="1:9" x14ac:dyDescent="0.25">
      <c r="A419" s="81">
        <v>62902</v>
      </c>
      <c r="B419" s="269" t="s">
        <v>604</v>
      </c>
      <c r="C419" s="269"/>
      <c r="D419" s="269"/>
      <c r="E419" s="269"/>
      <c r="F419" s="269"/>
      <c r="G419" s="269"/>
      <c r="H419" s="270"/>
      <c r="I419" s="74"/>
    </row>
    <row r="420" spans="1:9" x14ac:dyDescent="0.25">
      <c r="A420" s="81">
        <v>62903</v>
      </c>
      <c r="B420" s="269" t="s">
        <v>605</v>
      </c>
      <c r="C420" s="269"/>
      <c r="D420" s="269"/>
      <c r="E420" s="269"/>
      <c r="F420" s="269"/>
      <c r="G420" s="269"/>
      <c r="H420" s="270"/>
      <c r="I420" s="74"/>
    </row>
    <row r="421" spans="1:9" x14ac:dyDescent="0.25">
      <c r="A421" s="81">
        <v>62904</v>
      </c>
      <c r="B421" s="269" t="s">
        <v>606</v>
      </c>
      <c r="C421" s="269"/>
      <c r="D421" s="269"/>
      <c r="E421" s="269"/>
      <c r="F421" s="269"/>
      <c r="G421" s="269"/>
      <c r="H421" s="270"/>
      <c r="I421" s="74"/>
    </row>
    <row r="422" spans="1:9" x14ac:dyDescent="0.25">
      <c r="A422" s="81">
        <v>62905</v>
      </c>
      <c r="B422" s="269" t="s">
        <v>607</v>
      </c>
      <c r="C422" s="269"/>
      <c r="D422" s="269"/>
      <c r="E422" s="269"/>
      <c r="F422" s="269"/>
      <c r="G422" s="269"/>
      <c r="H422" s="270"/>
      <c r="I422" s="74"/>
    </row>
    <row r="423" spans="1:9" x14ac:dyDescent="0.25">
      <c r="A423" s="81">
        <v>7000</v>
      </c>
      <c r="B423" s="269" t="s">
        <v>608</v>
      </c>
      <c r="C423" s="269"/>
      <c r="D423" s="269"/>
      <c r="E423" s="269"/>
      <c r="F423" s="269"/>
      <c r="G423" s="269"/>
      <c r="H423" s="270"/>
      <c r="I423" s="74"/>
    </row>
    <row r="424" spans="1:9" x14ac:dyDescent="0.25">
      <c r="A424" s="81">
        <v>72501</v>
      </c>
      <c r="B424" s="269" t="s">
        <v>609</v>
      </c>
      <c r="C424" s="269"/>
      <c r="D424" s="269"/>
      <c r="E424" s="269"/>
      <c r="F424" s="269"/>
      <c r="G424" s="269"/>
      <c r="H424" s="270"/>
      <c r="I424" s="74"/>
    </row>
    <row r="425" spans="1:9" x14ac:dyDescent="0.25">
      <c r="A425" s="81">
        <v>73101</v>
      </c>
      <c r="B425" s="269" t="s">
        <v>610</v>
      </c>
      <c r="C425" s="269"/>
      <c r="D425" s="269"/>
      <c r="E425" s="269"/>
      <c r="F425" s="269"/>
      <c r="G425" s="269"/>
      <c r="H425" s="270"/>
      <c r="I425" s="74"/>
    </row>
    <row r="426" spans="1:9" x14ac:dyDescent="0.25">
      <c r="A426" s="81">
        <v>73501</v>
      </c>
      <c r="B426" s="269" t="s">
        <v>611</v>
      </c>
      <c r="C426" s="269"/>
      <c r="D426" s="269"/>
      <c r="E426" s="269"/>
      <c r="F426" s="269"/>
      <c r="G426" s="269"/>
      <c r="H426" s="270"/>
      <c r="I426" s="74"/>
    </row>
    <row r="427" spans="1:9" x14ac:dyDescent="0.25">
      <c r="A427" s="81">
        <v>73901</v>
      </c>
      <c r="B427" s="269" t="s">
        <v>612</v>
      </c>
      <c r="C427" s="269"/>
      <c r="D427" s="269"/>
      <c r="E427" s="269"/>
      <c r="F427" s="269"/>
      <c r="G427" s="269"/>
      <c r="H427" s="270"/>
      <c r="I427" s="74"/>
    </row>
    <row r="428" spans="1:9" x14ac:dyDescent="0.25">
      <c r="A428" s="81">
        <v>73902</v>
      </c>
      <c r="B428" s="269" t="s">
        <v>613</v>
      </c>
      <c r="C428" s="269"/>
      <c r="D428" s="269"/>
      <c r="E428" s="269"/>
      <c r="F428" s="269"/>
      <c r="G428" s="269"/>
      <c r="H428" s="270"/>
      <c r="I428" s="74"/>
    </row>
    <row r="429" spans="1:9" x14ac:dyDescent="0.25">
      <c r="A429" s="81">
        <v>73903</v>
      </c>
      <c r="B429" s="269" t="s">
        <v>614</v>
      </c>
      <c r="C429" s="269"/>
      <c r="D429" s="269"/>
      <c r="E429" s="269"/>
      <c r="F429" s="269"/>
      <c r="G429" s="269"/>
      <c r="H429" s="270"/>
      <c r="I429" s="74"/>
    </row>
    <row r="430" spans="1:9" x14ac:dyDescent="0.25">
      <c r="A430" s="81">
        <v>74201</v>
      </c>
      <c r="B430" s="269" t="s">
        <v>615</v>
      </c>
      <c r="C430" s="269"/>
      <c r="D430" s="269"/>
      <c r="E430" s="269"/>
      <c r="F430" s="269"/>
      <c r="G430" s="269"/>
      <c r="H430" s="270"/>
      <c r="I430" s="74"/>
    </row>
    <row r="431" spans="1:9" x14ac:dyDescent="0.25">
      <c r="A431" s="81">
        <v>74401</v>
      </c>
      <c r="B431" s="269" t="s">
        <v>616</v>
      </c>
      <c r="C431" s="269"/>
      <c r="D431" s="269"/>
      <c r="E431" s="269"/>
      <c r="F431" s="269"/>
      <c r="G431" s="269"/>
      <c r="H431" s="270"/>
      <c r="I431" s="74"/>
    </row>
    <row r="432" spans="1:9" x14ac:dyDescent="0.25">
      <c r="A432" s="81">
        <v>74501</v>
      </c>
      <c r="B432" s="269" t="s">
        <v>617</v>
      </c>
      <c r="C432" s="269"/>
      <c r="D432" s="269"/>
      <c r="E432" s="269"/>
      <c r="F432" s="269"/>
      <c r="G432" s="269"/>
      <c r="H432" s="270"/>
      <c r="I432" s="74"/>
    </row>
    <row r="433" spans="1:9" x14ac:dyDescent="0.25">
      <c r="A433" s="81">
        <v>74502</v>
      </c>
      <c r="B433" s="269" t="s">
        <v>618</v>
      </c>
      <c r="C433" s="269"/>
      <c r="D433" s="269"/>
      <c r="E433" s="269"/>
      <c r="F433" s="269"/>
      <c r="G433" s="269"/>
      <c r="H433" s="270"/>
      <c r="I433" s="74"/>
    </row>
    <row r="434" spans="1:9" x14ac:dyDescent="0.25">
      <c r="A434" s="81">
        <v>74503</v>
      </c>
      <c r="B434" s="269" t="s">
        <v>619</v>
      </c>
      <c r="C434" s="269"/>
      <c r="D434" s="269"/>
      <c r="E434" s="269"/>
      <c r="F434" s="269"/>
      <c r="G434" s="269"/>
      <c r="H434" s="270"/>
      <c r="I434" s="74"/>
    </row>
    <row r="435" spans="1:9" x14ac:dyDescent="0.25">
      <c r="A435" s="81">
        <v>74504</v>
      </c>
      <c r="B435" s="269" t="s">
        <v>620</v>
      </c>
      <c r="C435" s="269"/>
      <c r="D435" s="269"/>
      <c r="E435" s="269"/>
      <c r="F435" s="269"/>
      <c r="G435" s="269"/>
      <c r="H435" s="270"/>
      <c r="I435" s="74"/>
    </row>
    <row r="436" spans="1:9" x14ac:dyDescent="0.25">
      <c r="A436" s="81">
        <v>74505</v>
      </c>
      <c r="B436" s="269" t="s">
        <v>621</v>
      </c>
      <c r="C436" s="269"/>
      <c r="D436" s="269"/>
      <c r="E436" s="269"/>
      <c r="F436" s="269"/>
      <c r="G436" s="269"/>
      <c r="H436" s="270"/>
      <c r="I436" s="74"/>
    </row>
    <row r="437" spans="1:9" x14ac:dyDescent="0.25">
      <c r="A437" s="81">
        <v>74506</v>
      </c>
      <c r="B437" s="269" t="s">
        <v>622</v>
      </c>
      <c r="C437" s="269"/>
      <c r="D437" s="269"/>
      <c r="E437" s="269"/>
      <c r="F437" s="269"/>
      <c r="G437" s="269"/>
      <c r="H437" s="270"/>
      <c r="I437" s="74"/>
    </row>
    <row r="438" spans="1:9" x14ac:dyDescent="0.25">
      <c r="A438" s="81">
        <v>75501</v>
      </c>
      <c r="B438" s="269" t="s">
        <v>623</v>
      </c>
      <c r="C438" s="269"/>
      <c r="D438" s="269"/>
      <c r="E438" s="269"/>
      <c r="F438" s="269"/>
      <c r="G438" s="269"/>
      <c r="H438" s="270"/>
      <c r="I438" s="74"/>
    </row>
    <row r="439" spans="1:9" x14ac:dyDescent="0.25">
      <c r="A439" s="81">
        <v>75601</v>
      </c>
      <c r="B439" s="269" t="s">
        <v>624</v>
      </c>
      <c r="C439" s="269"/>
      <c r="D439" s="269"/>
      <c r="E439" s="269"/>
      <c r="F439" s="269"/>
      <c r="G439" s="269"/>
      <c r="H439" s="270"/>
      <c r="I439" s="74"/>
    </row>
    <row r="440" spans="1:9" x14ac:dyDescent="0.25">
      <c r="A440" s="81">
        <v>75602</v>
      </c>
      <c r="B440" s="269" t="s">
        <v>625</v>
      </c>
      <c r="C440" s="269"/>
      <c r="D440" s="269"/>
      <c r="E440" s="269"/>
      <c r="F440" s="269"/>
      <c r="G440" s="269"/>
      <c r="H440" s="270"/>
      <c r="I440" s="74"/>
    </row>
    <row r="441" spans="1:9" x14ac:dyDescent="0.25">
      <c r="A441" s="81">
        <v>79901</v>
      </c>
      <c r="B441" s="269" t="s">
        <v>626</v>
      </c>
      <c r="C441" s="269"/>
      <c r="D441" s="269"/>
      <c r="E441" s="269"/>
      <c r="F441" s="269"/>
      <c r="G441" s="269"/>
      <c r="H441" s="270"/>
      <c r="I441" s="74"/>
    </row>
    <row r="442" spans="1:9" x14ac:dyDescent="0.25">
      <c r="A442" s="81">
        <v>79902</v>
      </c>
      <c r="B442" s="269" t="s">
        <v>627</v>
      </c>
      <c r="C442" s="269"/>
      <c r="D442" s="269"/>
      <c r="E442" s="269"/>
      <c r="F442" s="269"/>
      <c r="G442" s="269"/>
      <c r="H442" s="270"/>
      <c r="I442" s="74"/>
    </row>
    <row r="443" spans="1:9" x14ac:dyDescent="0.25">
      <c r="A443" s="81">
        <v>8000</v>
      </c>
      <c r="B443" s="269" t="s">
        <v>628</v>
      </c>
      <c r="C443" s="269"/>
      <c r="D443" s="269"/>
      <c r="E443" s="269"/>
      <c r="F443" s="269"/>
      <c r="G443" s="269"/>
      <c r="H443" s="270"/>
      <c r="I443" s="74"/>
    </row>
    <row r="444" spans="1:9" x14ac:dyDescent="0.25">
      <c r="A444" s="81">
        <v>81101</v>
      </c>
      <c r="B444" s="269" t="s">
        <v>629</v>
      </c>
      <c r="C444" s="269"/>
      <c r="D444" s="269"/>
      <c r="E444" s="269"/>
      <c r="F444" s="269"/>
      <c r="G444" s="269"/>
      <c r="H444" s="270"/>
      <c r="I444" s="74"/>
    </row>
    <row r="445" spans="1:9" x14ac:dyDescent="0.25">
      <c r="A445" s="81">
        <v>81201</v>
      </c>
      <c r="B445" s="269" t="s">
        <v>630</v>
      </c>
      <c r="C445" s="269"/>
      <c r="D445" s="269"/>
      <c r="E445" s="269"/>
      <c r="F445" s="269"/>
      <c r="G445" s="269"/>
      <c r="H445" s="270"/>
      <c r="I445" s="74"/>
    </row>
    <row r="446" spans="1:9" x14ac:dyDescent="0.25">
      <c r="A446" s="81">
        <v>81401</v>
      </c>
      <c r="B446" s="269" t="s">
        <v>631</v>
      </c>
      <c r="C446" s="269"/>
      <c r="D446" s="269"/>
      <c r="E446" s="269"/>
      <c r="F446" s="269"/>
      <c r="G446" s="269"/>
      <c r="H446" s="270"/>
      <c r="I446" s="74"/>
    </row>
    <row r="447" spans="1:9" x14ac:dyDescent="0.25">
      <c r="A447" s="81">
        <v>83101</v>
      </c>
      <c r="B447" s="269" t="s">
        <v>632</v>
      </c>
      <c r="C447" s="269"/>
      <c r="D447" s="269"/>
      <c r="E447" s="269"/>
      <c r="F447" s="269"/>
      <c r="G447" s="269"/>
      <c r="H447" s="270"/>
      <c r="I447" s="74"/>
    </row>
    <row r="448" spans="1:9" x14ac:dyDescent="0.25">
      <c r="A448" s="81">
        <v>83102</v>
      </c>
      <c r="B448" s="269" t="s">
        <v>633</v>
      </c>
      <c r="C448" s="269"/>
      <c r="D448" s="269"/>
      <c r="E448" s="269"/>
      <c r="F448" s="269"/>
      <c r="G448" s="269"/>
      <c r="H448" s="270"/>
      <c r="I448" s="74"/>
    </row>
    <row r="449" spans="1:9" x14ac:dyDescent="0.25">
      <c r="A449" s="81">
        <v>83103</v>
      </c>
      <c r="B449" s="269" t="s">
        <v>634</v>
      </c>
      <c r="C449" s="269"/>
      <c r="D449" s="269"/>
      <c r="E449" s="269"/>
      <c r="F449" s="269"/>
      <c r="G449" s="269"/>
      <c r="H449" s="270"/>
      <c r="I449" s="74"/>
    </row>
    <row r="450" spans="1:9" x14ac:dyDescent="0.25">
      <c r="A450" s="81">
        <v>83104</v>
      </c>
      <c r="B450" s="269" t="s">
        <v>635</v>
      </c>
      <c r="C450" s="269"/>
      <c r="D450" s="269"/>
      <c r="E450" s="269"/>
      <c r="F450" s="269"/>
      <c r="G450" s="269"/>
      <c r="H450" s="270"/>
      <c r="I450" s="74"/>
    </row>
    <row r="451" spans="1:9" x14ac:dyDescent="0.25">
      <c r="A451" s="81">
        <v>83105</v>
      </c>
      <c r="B451" s="269" t="s">
        <v>636</v>
      </c>
      <c r="C451" s="269"/>
      <c r="D451" s="269"/>
      <c r="E451" s="269"/>
      <c r="F451" s="269"/>
      <c r="G451" s="269"/>
      <c r="H451" s="270"/>
      <c r="I451" s="74"/>
    </row>
    <row r="452" spans="1:9" x14ac:dyDescent="0.25">
      <c r="A452" s="81">
        <v>83106</v>
      </c>
      <c r="B452" s="269" t="s">
        <v>637</v>
      </c>
      <c r="C452" s="269"/>
      <c r="D452" s="269"/>
      <c r="E452" s="269"/>
      <c r="F452" s="269"/>
      <c r="G452" s="269"/>
      <c r="H452" s="270"/>
      <c r="I452" s="74"/>
    </row>
    <row r="453" spans="1:9" x14ac:dyDescent="0.25">
      <c r="A453" s="81">
        <v>83107</v>
      </c>
      <c r="B453" s="269" t="s">
        <v>638</v>
      </c>
      <c r="C453" s="269"/>
      <c r="D453" s="269"/>
      <c r="E453" s="269"/>
      <c r="F453" s="269"/>
      <c r="G453" s="269"/>
      <c r="H453" s="270"/>
      <c r="I453" s="74"/>
    </row>
    <row r="454" spans="1:9" x14ac:dyDescent="0.25">
      <c r="A454" s="81">
        <v>83108</v>
      </c>
      <c r="B454" s="269" t="s">
        <v>639</v>
      </c>
      <c r="C454" s="269"/>
      <c r="D454" s="269"/>
      <c r="E454" s="269"/>
      <c r="F454" s="269"/>
      <c r="G454" s="269"/>
      <c r="H454" s="270"/>
      <c r="I454" s="74"/>
    </row>
    <row r="455" spans="1:9" x14ac:dyDescent="0.25">
      <c r="A455" s="81">
        <v>83109</v>
      </c>
      <c r="B455" s="269" t="s">
        <v>640</v>
      </c>
      <c r="C455" s="269"/>
      <c r="D455" s="269"/>
      <c r="E455" s="269"/>
      <c r="F455" s="269"/>
      <c r="G455" s="269"/>
      <c r="H455" s="270"/>
      <c r="I455" s="74"/>
    </row>
    <row r="456" spans="1:9" x14ac:dyDescent="0.25">
      <c r="A456" s="81">
        <v>83110</v>
      </c>
      <c r="B456" s="269" t="s">
        <v>641</v>
      </c>
      <c r="C456" s="269"/>
      <c r="D456" s="269"/>
      <c r="E456" s="269"/>
      <c r="F456" s="269"/>
      <c r="G456" s="269"/>
      <c r="H456" s="270"/>
      <c r="I456" s="74"/>
    </row>
    <row r="457" spans="1:9" x14ac:dyDescent="0.25">
      <c r="A457" s="81">
        <v>83111</v>
      </c>
      <c r="B457" s="269" t="s">
        <v>642</v>
      </c>
      <c r="C457" s="269"/>
      <c r="D457" s="269"/>
      <c r="E457" s="269"/>
      <c r="F457" s="269"/>
      <c r="G457" s="269"/>
      <c r="H457" s="270"/>
      <c r="I457" s="74"/>
    </row>
    <row r="458" spans="1:9" x14ac:dyDescent="0.25">
      <c r="A458" s="81">
        <v>83112</v>
      </c>
      <c r="B458" s="269" t="s">
        <v>643</v>
      </c>
      <c r="C458" s="269"/>
      <c r="D458" s="269"/>
      <c r="E458" s="269"/>
      <c r="F458" s="269"/>
      <c r="G458" s="269"/>
      <c r="H458" s="270"/>
      <c r="I458" s="74"/>
    </row>
    <row r="459" spans="1:9" x14ac:dyDescent="0.25">
      <c r="A459" s="81">
        <v>83113</v>
      </c>
      <c r="B459" s="269" t="s">
        <v>644</v>
      </c>
      <c r="C459" s="269"/>
      <c r="D459" s="269"/>
      <c r="E459" s="269"/>
      <c r="F459" s="269"/>
      <c r="G459" s="269"/>
      <c r="H459" s="270"/>
      <c r="I459" s="74"/>
    </row>
    <row r="460" spans="1:9" x14ac:dyDescent="0.25">
      <c r="A460" s="81">
        <v>83114</v>
      </c>
      <c r="B460" s="269" t="s">
        <v>645</v>
      </c>
      <c r="C460" s="269"/>
      <c r="D460" s="269"/>
      <c r="E460" s="269"/>
      <c r="F460" s="269"/>
      <c r="G460" s="269"/>
      <c r="H460" s="270"/>
      <c r="I460" s="74"/>
    </row>
    <row r="461" spans="1:9" x14ac:dyDescent="0.25">
      <c r="A461" s="81">
        <v>83115</v>
      </c>
      <c r="B461" s="269" t="s">
        <v>646</v>
      </c>
      <c r="C461" s="269"/>
      <c r="D461" s="269"/>
      <c r="E461" s="269"/>
      <c r="F461" s="269"/>
      <c r="G461" s="269"/>
      <c r="H461" s="270"/>
      <c r="I461" s="74"/>
    </row>
    <row r="462" spans="1:9" x14ac:dyDescent="0.25">
      <c r="A462" s="81">
        <v>83116</v>
      </c>
      <c r="B462" s="269" t="s">
        <v>647</v>
      </c>
      <c r="C462" s="269"/>
      <c r="D462" s="269"/>
      <c r="E462" s="269"/>
      <c r="F462" s="269"/>
      <c r="G462" s="269"/>
      <c r="H462" s="270"/>
      <c r="I462" s="74"/>
    </row>
    <row r="463" spans="1:9" x14ac:dyDescent="0.25">
      <c r="A463" s="81">
        <v>83117</v>
      </c>
      <c r="B463" s="269" t="s">
        <v>648</v>
      </c>
      <c r="C463" s="269"/>
      <c r="D463" s="269"/>
      <c r="E463" s="269"/>
      <c r="F463" s="269"/>
      <c r="G463" s="269"/>
      <c r="H463" s="270"/>
      <c r="I463" s="74"/>
    </row>
    <row r="464" spans="1:9" x14ac:dyDescent="0.25">
      <c r="A464" s="81">
        <v>83118</v>
      </c>
      <c r="B464" s="269" t="s">
        <v>649</v>
      </c>
      <c r="C464" s="269"/>
      <c r="D464" s="269"/>
      <c r="E464" s="269"/>
      <c r="F464" s="269"/>
      <c r="G464" s="269"/>
      <c r="H464" s="270"/>
      <c r="I464" s="74"/>
    </row>
    <row r="465" spans="1:9" x14ac:dyDescent="0.25">
      <c r="A465" s="81">
        <v>83401</v>
      </c>
      <c r="B465" s="269" t="s">
        <v>650</v>
      </c>
      <c r="C465" s="269"/>
      <c r="D465" s="269"/>
      <c r="E465" s="269"/>
      <c r="F465" s="269"/>
      <c r="G465" s="269"/>
      <c r="H465" s="270"/>
      <c r="I465" s="74"/>
    </row>
    <row r="466" spans="1:9" x14ac:dyDescent="0.25">
      <c r="A466" s="81">
        <v>83501</v>
      </c>
      <c r="B466" s="269" t="s">
        <v>651</v>
      </c>
      <c r="C466" s="269"/>
      <c r="D466" s="269"/>
      <c r="E466" s="269"/>
      <c r="F466" s="269"/>
      <c r="G466" s="269"/>
      <c r="H466" s="270"/>
      <c r="I466" s="74"/>
    </row>
    <row r="467" spans="1:9" x14ac:dyDescent="0.25">
      <c r="A467" s="81">
        <v>85101</v>
      </c>
      <c r="B467" s="269" t="s">
        <v>652</v>
      </c>
      <c r="C467" s="269"/>
      <c r="D467" s="269"/>
      <c r="E467" s="269"/>
      <c r="F467" s="269"/>
      <c r="G467" s="269"/>
      <c r="H467" s="270"/>
      <c r="I467" s="74"/>
    </row>
    <row r="468" spans="1:9" x14ac:dyDescent="0.25">
      <c r="A468" s="81">
        <v>9000</v>
      </c>
      <c r="B468" s="269" t="s">
        <v>653</v>
      </c>
      <c r="C468" s="269"/>
      <c r="D468" s="269"/>
      <c r="E468" s="269"/>
      <c r="F468" s="269"/>
      <c r="G468" s="269"/>
      <c r="H468" s="270"/>
      <c r="I468" s="74"/>
    </row>
    <row r="469" spans="1:9" x14ac:dyDescent="0.25">
      <c r="A469" s="81">
        <v>91101</v>
      </c>
      <c r="B469" s="269" t="s">
        <v>654</v>
      </c>
      <c r="C469" s="269"/>
      <c r="D469" s="269"/>
      <c r="E469" s="269"/>
      <c r="F469" s="269"/>
      <c r="G469" s="269"/>
      <c r="H469" s="270"/>
      <c r="I469" s="74"/>
    </row>
    <row r="470" spans="1:9" x14ac:dyDescent="0.25">
      <c r="A470" s="81">
        <v>91102</v>
      </c>
      <c r="B470" s="269" t="s">
        <v>655</v>
      </c>
      <c r="C470" s="269"/>
      <c r="D470" s="269"/>
      <c r="E470" s="269"/>
      <c r="F470" s="269"/>
      <c r="G470" s="269"/>
      <c r="H470" s="270"/>
      <c r="I470" s="74"/>
    </row>
    <row r="471" spans="1:9" x14ac:dyDescent="0.25">
      <c r="A471" s="81">
        <v>91201</v>
      </c>
      <c r="B471" s="269" t="s">
        <v>656</v>
      </c>
      <c r="C471" s="269"/>
      <c r="D471" s="269"/>
      <c r="E471" s="269"/>
      <c r="F471" s="269"/>
      <c r="G471" s="269"/>
      <c r="H471" s="270"/>
      <c r="I471" s="74"/>
    </row>
    <row r="472" spans="1:9" x14ac:dyDescent="0.25">
      <c r="A472" s="81">
        <v>91301</v>
      </c>
      <c r="B472" s="269" t="s">
        <v>657</v>
      </c>
      <c r="C472" s="269"/>
      <c r="D472" s="269"/>
      <c r="E472" s="269"/>
      <c r="F472" s="269"/>
      <c r="G472" s="269"/>
      <c r="H472" s="270"/>
      <c r="I472" s="74"/>
    </row>
    <row r="473" spans="1:9" x14ac:dyDescent="0.25">
      <c r="A473" s="81">
        <v>91302</v>
      </c>
      <c r="B473" s="269" t="s">
        <v>658</v>
      </c>
      <c r="C473" s="269"/>
      <c r="D473" s="269"/>
      <c r="E473" s="269"/>
      <c r="F473" s="269"/>
      <c r="G473" s="269"/>
      <c r="H473" s="270"/>
      <c r="I473" s="74"/>
    </row>
    <row r="474" spans="1:9" x14ac:dyDescent="0.25">
      <c r="A474" s="81">
        <v>91401</v>
      </c>
      <c r="B474" s="269" t="s">
        <v>659</v>
      </c>
      <c r="C474" s="269"/>
      <c r="D474" s="269"/>
      <c r="E474" s="269"/>
      <c r="F474" s="269"/>
      <c r="G474" s="269"/>
      <c r="H474" s="270"/>
      <c r="I474" s="74"/>
    </row>
    <row r="475" spans="1:9" x14ac:dyDescent="0.25">
      <c r="A475" s="81">
        <v>91402</v>
      </c>
      <c r="B475" s="269" t="s">
        <v>660</v>
      </c>
      <c r="C475" s="269"/>
      <c r="D475" s="269"/>
      <c r="E475" s="269"/>
      <c r="F475" s="269"/>
      <c r="G475" s="269"/>
      <c r="H475" s="270"/>
      <c r="I475" s="74"/>
    </row>
    <row r="476" spans="1:9" x14ac:dyDescent="0.25">
      <c r="A476" s="81">
        <v>91501</v>
      </c>
      <c r="B476" s="269" t="s">
        <v>661</v>
      </c>
      <c r="C476" s="269"/>
      <c r="D476" s="269"/>
      <c r="E476" s="269"/>
      <c r="F476" s="269"/>
      <c r="G476" s="269"/>
      <c r="H476" s="270"/>
      <c r="I476" s="74"/>
    </row>
    <row r="477" spans="1:9" x14ac:dyDescent="0.25">
      <c r="A477" s="81">
        <v>91601</v>
      </c>
      <c r="B477" s="269" t="s">
        <v>662</v>
      </c>
      <c r="C477" s="269"/>
      <c r="D477" s="269"/>
      <c r="E477" s="269"/>
      <c r="F477" s="269"/>
      <c r="G477" s="269"/>
      <c r="H477" s="270"/>
      <c r="I477" s="74"/>
    </row>
    <row r="478" spans="1:9" x14ac:dyDescent="0.25">
      <c r="A478" s="81">
        <v>91701</v>
      </c>
      <c r="B478" s="269" t="s">
        <v>663</v>
      </c>
      <c r="C478" s="269"/>
      <c r="D478" s="269"/>
      <c r="E478" s="269"/>
      <c r="F478" s="269"/>
      <c r="G478" s="269"/>
      <c r="H478" s="270"/>
      <c r="I478" s="74"/>
    </row>
    <row r="479" spans="1:9" x14ac:dyDescent="0.25">
      <c r="A479" s="81">
        <v>91801</v>
      </c>
      <c r="B479" s="269" t="s">
        <v>664</v>
      </c>
      <c r="C479" s="269"/>
      <c r="D479" s="269"/>
      <c r="E479" s="269"/>
      <c r="F479" s="269"/>
      <c r="G479" s="269"/>
      <c r="H479" s="270"/>
      <c r="I479" s="74"/>
    </row>
    <row r="480" spans="1:9" x14ac:dyDescent="0.25">
      <c r="A480" s="81">
        <v>92101</v>
      </c>
      <c r="B480" s="269" t="s">
        <v>665</v>
      </c>
      <c r="C480" s="269"/>
      <c r="D480" s="269"/>
      <c r="E480" s="269"/>
      <c r="F480" s="269"/>
      <c r="G480" s="269"/>
      <c r="H480" s="270"/>
      <c r="I480" s="74"/>
    </row>
    <row r="481" spans="1:9" x14ac:dyDescent="0.25">
      <c r="A481" s="81">
        <v>92102</v>
      </c>
      <c r="B481" s="269" t="s">
        <v>666</v>
      </c>
      <c r="C481" s="269"/>
      <c r="D481" s="269"/>
      <c r="E481" s="269"/>
      <c r="F481" s="269"/>
      <c r="G481" s="269"/>
      <c r="H481" s="270"/>
      <c r="I481" s="74"/>
    </row>
    <row r="482" spans="1:9" x14ac:dyDescent="0.25">
      <c r="A482" s="81">
        <v>92201</v>
      </c>
      <c r="B482" s="269" t="s">
        <v>667</v>
      </c>
      <c r="C482" s="269"/>
      <c r="D482" s="269"/>
      <c r="E482" s="269"/>
      <c r="F482" s="269"/>
      <c r="G482" s="269"/>
      <c r="H482" s="270"/>
      <c r="I482" s="74"/>
    </row>
    <row r="483" spans="1:9" x14ac:dyDescent="0.25">
      <c r="A483" s="81">
        <v>92301</v>
      </c>
      <c r="B483" s="269" t="s">
        <v>668</v>
      </c>
      <c r="C483" s="269"/>
      <c r="D483" s="269"/>
      <c r="E483" s="269"/>
      <c r="F483" s="269"/>
      <c r="G483" s="269"/>
      <c r="H483" s="270"/>
      <c r="I483" s="74"/>
    </row>
    <row r="484" spans="1:9" x14ac:dyDescent="0.25">
      <c r="A484" s="81">
        <v>92302</v>
      </c>
      <c r="B484" s="269" t="s">
        <v>669</v>
      </c>
      <c r="C484" s="269"/>
      <c r="D484" s="269"/>
      <c r="E484" s="269"/>
      <c r="F484" s="269"/>
      <c r="G484" s="269"/>
      <c r="H484" s="270"/>
      <c r="I484" s="74"/>
    </row>
    <row r="485" spans="1:9" x14ac:dyDescent="0.25">
      <c r="A485" s="81">
        <v>92401</v>
      </c>
      <c r="B485" s="269" t="s">
        <v>670</v>
      </c>
      <c r="C485" s="269"/>
      <c r="D485" s="269"/>
      <c r="E485" s="269"/>
      <c r="F485" s="269"/>
      <c r="G485" s="269"/>
      <c r="H485" s="270"/>
      <c r="I485" s="74"/>
    </row>
    <row r="486" spans="1:9" x14ac:dyDescent="0.25">
      <c r="A486" s="81">
        <v>92402</v>
      </c>
      <c r="B486" s="269" t="s">
        <v>671</v>
      </c>
      <c r="C486" s="269"/>
      <c r="D486" s="269"/>
      <c r="E486" s="269"/>
      <c r="F486" s="269"/>
      <c r="G486" s="269"/>
      <c r="H486" s="270"/>
      <c r="I486" s="74"/>
    </row>
    <row r="487" spans="1:9" x14ac:dyDescent="0.25">
      <c r="A487" s="81">
        <v>92501</v>
      </c>
      <c r="B487" s="269" t="s">
        <v>672</v>
      </c>
      <c r="C487" s="269"/>
      <c r="D487" s="269"/>
      <c r="E487" s="269"/>
      <c r="F487" s="269"/>
      <c r="G487" s="269"/>
      <c r="H487" s="270"/>
      <c r="I487" s="74"/>
    </row>
    <row r="488" spans="1:9" x14ac:dyDescent="0.25">
      <c r="A488" s="81">
        <v>92601</v>
      </c>
      <c r="B488" s="269" t="s">
        <v>673</v>
      </c>
      <c r="C488" s="269"/>
      <c r="D488" s="269"/>
      <c r="E488" s="269"/>
      <c r="F488" s="269"/>
      <c r="G488" s="269"/>
      <c r="H488" s="270"/>
      <c r="I488" s="74"/>
    </row>
    <row r="489" spans="1:9" x14ac:dyDescent="0.25">
      <c r="A489" s="81">
        <v>92701</v>
      </c>
      <c r="B489" s="269" t="s">
        <v>674</v>
      </c>
      <c r="C489" s="269"/>
      <c r="D489" s="269"/>
      <c r="E489" s="269"/>
      <c r="F489" s="269"/>
      <c r="G489" s="269"/>
      <c r="H489" s="270"/>
      <c r="I489" s="74"/>
    </row>
    <row r="490" spans="1:9" x14ac:dyDescent="0.25">
      <c r="A490" s="81">
        <v>92801</v>
      </c>
      <c r="B490" s="269" t="s">
        <v>675</v>
      </c>
      <c r="C490" s="269"/>
      <c r="D490" s="269"/>
      <c r="E490" s="269"/>
      <c r="F490" s="269"/>
      <c r="G490" s="269"/>
      <c r="H490" s="270"/>
      <c r="I490" s="74"/>
    </row>
    <row r="491" spans="1:9" x14ac:dyDescent="0.25">
      <c r="A491" s="81">
        <v>93101</v>
      </c>
      <c r="B491" s="269" t="s">
        <v>676</v>
      </c>
      <c r="C491" s="269"/>
      <c r="D491" s="269"/>
      <c r="E491" s="269"/>
      <c r="F491" s="269"/>
      <c r="G491" s="269"/>
      <c r="H491" s="270"/>
      <c r="I491" s="74"/>
    </row>
    <row r="492" spans="1:9" x14ac:dyDescent="0.25">
      <c r="A492" s="81">
        <v>93201</v>
      </c>
      <c r="B492" s="269" t="s">
        <v>677</v>
      </c>
      <c r="C492" s="269"/>
      <c r="D492" s="269"/>
      <c r="E492" s="269"/>
      <c r="F492" s="269"/>
      <c r="G492" s="269"/>
      <c r="H492" s="270"/>
      <c r="I492" s="74"/>
    </row>
    <row r="493" spans="1:9" x14ac:dyDescent="0.25">
      <c r="A493" s="81">
        <v>94101</v>
      </c>
      <c r="B493" s="269" t="s">
        <v>678</v>
      </c>
      <c r="C493" s="269"/>
      <c r="D493" s="269"/>
      <c r="E493" s="269"/>
      <c r="F493" s="269"/>
      <c r="G493" s="269"/>
      <c r="H493" s="270"/>
      <c r="I493" s="74"/>
    </row>
    <row r="494" spans="1:9" x14ac:dyDescent="0.25">
      <c r="A494" s="81">
        <v>94201</v>
      </c>
      <c r="B494" s="269" t="s">
        <v>679</v>
      </c>
      <c r="C494" s="269"/>
      <c r="D494" s="269"/>
      <c r="E494" s="269"/>
      <c r="F494" s="269"/>
      <c r="G494" s="269"/>
      <c r="H494" s="270"/>
      <c r="I494" s="74"/>
    </row>
    <row r="495" spans="1:9" x14ac:dyDescent="0.25">
      <c r="A495" s="81">
        <v>95101</v>
      </c>
      <c r="B495" s="269" t="s">
        <v>680</v>
      </c>
      <c r="C495" s="269"/>
      <c r="D495" s="269"/>
      <c r="E495" s="269"/>
      <c r="F495" s="269"/>
      <c r="G495" s="269"/>
      <c r="H495" s="270"/>
      <c r="I495" s="74"/>
    </row>
    <row r="496" spans="1:9" x14ac:dyDescent="0.25">
      <c r="A496" s="81">
        <v>96101</v>
      </c>
      <c r="B496" s="269" t="s">
        <v>681</v>
      </c>
      <c r="C496" s="269"/>
      <c r="D496" s="269"/>
      <c r="E496" s="269"/>
      <c r="F496" s="269"/>
      <c r="G496" s="269"/>
      <c r="H496" s="270"/>
      <c r="I496" s="74"/>
    </row>
    <row r="497" spans="1:9" x14ac:dyDescent="0.25">
      <c r="A497" s="81">
        <v>96201</v>
      </c>
      <c r="B497" s="269" t="s">
        <v>682</v>
      </c>
      <c r="C497" s="269"/>
      <c r="D497" s="269"/>
      <c r="E497" s="269"/>
      <c r="F497" s="269"/>
      <c r="G497" s="269"/>
      <c r="H497" s="270"/>
      <c r="I497" s="74"/>
    </row>
    <row r="498" spans="1:9" x14ac:dyDescent="0.25">
      <c r="A498" s="81">
        <v>99101</v>
      </c>
      <c r="B498" s="269" t="s">
        <v>683</v>
      </c>
      <c r="C498" s="269"/>
      <c r="D498" s="269"/>
      <c r="E498" s="269"/>
      <c r="F498" s="269"/>
      <c r="G498" s="269"/>
      <c r="H498" s="270"/>
      <c r="I498" s="74"/>
    </row>
  </sheetData>
  <sheetProtection algorithmName="SHA-512" hashValue="0KJiz1MtdHnQRj/08+rop7jQKGffQqxSlmvjPkuJx4S4lUvv13OTHxUZuWNo/8pPAYsD8TlTfWc2ULo+OwnnlA==" saltValue="aVt3jFOoX1/dyFe/Lm6tWQ==" spinCount="100000" sheet="1" objects="1" scenarios="1"/>
  <mergeCells count="454">
    <mergeCell ref="B45:H45"/>
    <mergeCell ref="B493:H493"/>
    <mergeCell ref="B494:H494"/>
    <mergeCell ref="B495:H495"/>
    <mergeCell ref="B496:H496"/>
    <mergeCell ref="B497:H497"/>
    <mergeCell ref="B498:H498"/>
    <mergeCell ref="B487:H487"/>
    <mergeCell ref="B488:H488"/>
    <mergeCell ref="B489:H489"/>
    <mergeCell ref="B490:H490"/>
    <mergeCell ref="B491:H491"/>
    <mergeCell ref="B492:H492"/>
    <mergeCell ref="B481:H481"/>
    <mergeCell ref="B482:H482"/>
    <mergeCell ref="B483:H483"/>
    <mergeCell ref="B484:H484"/>
    <mergeCell ref="B485:H485"/>
    <mergeCell ref="B486:H486"/>
    <mergeCell ref="B475:H475"/>
    <mergeCell ref="B476:H476"/>
    <mergeCell ref="B477:H477"/>
    <mergeCell ref="B478:H478"/>
    <mergeCell ref="B479:H479"/>
    <mergeCell ref="B480:H480"/>
    <mergeCell ref="B468:H468"/>
    <mergeCell ref="B470:H470"/>
    <mergeCell ref="B471:H471"/>
    <mergeCell ref="B472:H472"/>
    <mergeCell ref="B473:H473"/>
    <mergeCell ref="B474:H474"/>
    <mergeCell ref="B462:H462"/>
    <mergeCell ref="B463:H463"/>
    <mergeCell ref="B464:H464"/>
    <mergeCell ref="B465:H465"/>
    <mergeCell ref="B466:H466"/>
    <mergeCell ref="B467:H467"/>
    <mergeCell ref="B469:H469"/>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B246:H246"/>
    <mergeCell ref="B247:H247"/>
    <mergeCell ref="B248:H248"/>
    <mergeCell ref="B249:H249"/>
    <mergeCell ref="B250:H250"/>
    <mergeCell ref="B251:H251"/>
    <mergeCell ref="B240:H240"/>
    <mergeCell ref="B241:H241"/>
    <mergeCell ref="B242:H242"/>
    <mergeCell ref="B243:H243"/>
    <mergeCell ref="B244:H244"/>
    <mergeCell ref="B245:H245"/>
    <mergeCell ref="B234:H234"/>
    <mergeCell ref="B235:H235"/>
    <mergeCell ref="B236:H236"/>
    <mergeCell ref="B237:H237"/>
    <mergeCell ref="B238:H238"/>
    <mergeCell ref="B239:H239"/>
    <mergeCell ref="B228:H228"/>
    <mergeCell ref="B229:H229"/>
    <mergeCell ref="B230:H230"/>
    <mergeCell ref="B231:H231"/>
    <mergeCell ref="B232:H232"/>
    <mergeCell ref="B233:H233"/>
    <mergeCell ref="B222:H222"/>
    <mergeCell ref="B223:H223"/>
    <mergeCell ref="B224:H224"/>
    <mergeCell ref="B225:H225"/>
    <mergeCell ref="B226:H226"/>
    <mergeCell ref="B227:H227"/>
    <mergeCell ref="B216:H216"/>
    <mergeCell ref="B217:H217"/>
    <mergeCell ref="B218:H218"/>
    <mergeCell ref="B219:H219"/>
    <mergeCell ref="B220:H220"/>
    <mergeCell ref="B221:H221"/>
    <mergeCell ref="B210:H210"/>
    <mergeCell ref="B211:H211"/>
    <mergeCell ref="B212:H212"/>
    <mergeCell ref="B213:H213"/>
    <mergeCell ref="B214:H214"/>
    <mergeCell ref="B215:H215"/>
    <mergeCell ref="B204:H204"/>
    <mergeCell ref="B205:H205"/>
    <mergeCell ref="B206:H206"/>
    <mergeCell ref="B207:H207"/>
    <mergeCell ref="B208:H208"/>
    <mergeCell ref="B209:H209"/>
    <mergeCell ref="B198:H198"/>
    <mergeCell ref="B199:H199"/>
    <mergeCell ref="B200:H200"/>
    <mergeCell ref="B201:H201"/>
    <mergeCell ref="B202:H202"/>
    <mergeCell ref="B203:H203"/>
    <mergeCell ref="B192:H192"/>
    <mergeCell ref="B193:H193"/>
    <mergeCell ref="B194:H194"/>
    <mergeCell ref="B195:H195"/>
    <mergeCell ref="B196:H196"/>
    <mergeCell ref="B197:H197"/>
    <mergeCell ref="B186:H186"/>
    <mergeCell ref="B187:H187"/>
    <mergeCell ref="B188:H188"/>
    <mergeCell ref="B189:H189"/>
    <mergeCell ref="B190:H190"/>
    <mergeCell ref="B191:H191"/>
    <mergeCell ref="B180:H180"/>
    <mergeCell ref="B181:H181"/>
    <mergeCell ref="B182:H182"/>
    <mergeCell ref="B183:H183"/>
    <mergeCell ref="B184:H184"/>
    <mergeCell ref="B185:H185"/>
    <mergeCell ref="B174:H174"/>
    <mergeCell ref="B175:H175"/>
    <mergeCell ref="B176:H176"/>
    <mergeCell ref="B177:H177"/>
    <mergeCell ref="B178:H178"/>
    <mergeCell ref="B179:H179"/>
    <mergeCell ref="B168:H168"/>
    <mergeCell ref="B169:H169"/>
    <mergeCell ref="B170:H170"/>
    <mergeCell ref="B171:H171"/>
    <mergeCell ref="B172:H172"/>
    <mergeCell ref="B173:H173"/>
    <mergeCell ref="B162:H162"/>
    <mergeCell ref="B163:H163"/>
    <mergeCell ref="B164:H164"/>
    <mergeCell ref="B165:H165"/>
    <mergeCell ref="B166:H166"/>
    <mergeCell ref="B167:H167"/>
    <mergeCell ref="B156:H156"/>
    <mergeCell ref="B157:H157"/>
    <mergeCell ref="B158:H158"/>
    <mergeCell ref="B159:H159"/>
    <mergeCell ref="B160:H160"/>
    <mergeCell ref="B161:H161"/>
    <mergeCell ref="B150:H150"/>
    <mergeCell ref="B151:H151"/>
    <mergeCell ref="B152:H152"/>
    <mergeCell ref="B153:H153"/>
    <mergeCell ref="B154:H154"/>
    <mergeCell ref="B155:H155"/>
    <mergeCell ref="B144:H144"/>
    <mergeCell ref="B145:H145"/>
    <mergeCell ref="B146:H146"/>
    <mergeCell ref="B147:H147"/>
    <mergeCell ref="B148:H148"/>
    <mergeCell ref="B149:H149"/>
    <mergeCell ref="B138:H138"/>
    <mergeCell ref="B139:H139"/>
    <mergeCell ref="B140:H140"/>
    <mergeCell ref="B141:H141"/>
    <mergeCell ref="B142:H142"/>
    <mergeCell ref="B143:H143"/>
    <mergeCell ref="B132:H132"/>
    <mergeCell ref="B133:H133"/>
    <mergeCell ref="B134:H134"/>
    <mergeCell ref="B135:H135"/>
    <mergeCell ref="B136:H136"/>
    <mergeCell ref="B137:H137"/>
    <mergeCell ref="B126:H126"/>
    <mergeCell ref="B127:H127"/>
    <mergeCell ref="B128:H128"/>
    <mergeCell ref="B129:H129"/>
    <mergeCell ref="B130:H130"/>
    <mergeCell ref="B131:H131"/>
    <mergeCell ref="B120:H120"/>
    <mergeCell ref="B121:H121"/>
    <mergeCell ref="B122:H122"/>
    <mergeCell ref="B123:H123"/>
    <mergeCell ref="B124:H124"/>
    <mergeCell ref="B125:H125"/>
    <mergeCell ref="B114:H114"/>
    <mergeCell ref="B115:H115"/>
    <mergeCell ref="B116:H116"/>
    <mergeCell ref="B117:H117"/>
    <mergeCell ref="B118:H118"/>
    <mergeCell ref="B119:H119"/>
    <mergeCell ref="B108:H108"/>
    <mergeCell ref="B109:H109"/>
    <mergeCell ref="B110:H110"/>
    <mergeCell ref="B111:H111"/>
    <mergeCell ref="B112:H112"/>
    <mergeCell ref="B113:H113"/>
    <mergeCell ref="B102:H102"/>
    <mergeCell ref="B103:H103"/>
    <mergeCell ref="B104:H104"/>
    <mergeCell ref="B105:H105"/>
    <mergeCell ref="B106:H106"/>
    <mergeCell ref="B107:H107"/>
    <mergeCell ref="B96:H96"/>
    <mergeCell ref="B97:H97"/>
    <mergeCell ref="B98:H98"/>
    <mergeCell ref="B99:H99"/>
    <mergeCell ref="B100:H100"/>
    <mergeCell ref="B101:H101"/>
    <mergeCell ref="B90:H90"/>
    <mergeCell ref="B91:H91"/>
    <mergeCell ref="B92:H92"/>
    <mergeCell ref="B93:H93"/>
    <mergeCell ref="B94:H94"/>
    <mergeCell ref="B95:H95"/>
    <mergeCell ref="B84:H84"/>
    <mergeCell ref="B85:H85"/>
    <mergeCell ref="B86:H86"/>
    <mergeCell ref="B87:H87"/>
    <mergeCell ref="B88:H88"/>
    <mergeCell ref="B89:H89"/>
    <mergeCell ref="B78:H78"/>
    <mergeCell ref="B79:H79"/>
    <mergeCell ref="B80:H80"/>
    <mergeCell ref="B81:H81"/>
    <mergeCell ref="B82:H82"/>
    <mergeCell ref="B83:H83"/>
    <mergeCell ref="B72:H72"/>
    <mergeCell ref="B73:H73"/>
    <mergeCell ref="B74:H74"/>
    <mergeCell ref="B75:H75"/>
    <mergeCell ref="B76:H76"/>
    <mergeCell ref="B77:H77"/>
    <mergeCell ref="B66:H66"/>
    <mergeCell ref="B67:H67"/>
    <mergeCell ref="B68:H68"/>
    <mergeCell ref="B69:H69"/>
    <mergeCell ref="B70:H70"/>
    <mergeCell ref="B71:H71"/>
    <mergeCell ref="B61:H61"/>
    <mergeCell ref="B62:H62"/>
    <mergeCell ref="B63:H63"/>
    <mergeCell ref="B64:H64"/>
    <mergeCell ref="B65:H65"/>
    <mergeCell ref="B54:H54"/>
    <mergeCell ref="B55:H55"/>
    <mergeCell ref="B56:H56"/>
    <mergeCell ref="B57:H57"/>
    <mergeCell ref="B58:H58"/>
    <mergeCell ref="B59:H59"/>
    <mergeCell ref="B46:H46"/>
    <mergeCell ref="B47:H47"/>
    <mergeCell ref="B48:H48"/>
    <mergeCell ref="B49:H49"/>
    <mergeCell ref="B50:H50"/>
    <mergeCell ref="B51:H51"/>
    <mergeCell ref="B52:H52"/>
    <mergeCell ref="B53:H53"/>
    <mergeCell ref="B60:H60"/>
  </mergeCells>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MIR_2020</vt:lpstr>
      <vt:lpstr>Metas</vt:lpstr>
      <vt:lpstr>Conteo_Ind</vt:lpstr>
      <vt:lpstr>Catálogos</vt:lpstr>
      <vt:lpstr>MIR_2020!Área_de_impresión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Guadalupe Leticia Rodríguez Garnica</dc:creator>
  <cp:lastModifiedBy>Misael Martínez Soto</cp:lastModifiedBy>
  <cp:lastPrinted>2019-08-19T19:22:44Z</cp:lastPrinted>
  <dcterms:created xsi:type="dcterms:W3CDTF">2019-02-19T18:01:26Z</dcterms:created>
  <dcterms:modified xsi:type="dcterms:W3CDTF">2020-10-08T21:00:08Z</dcterms:modified>
</cp:coreProperties>
</file>